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BCM_GS_TV\04_Produktspezifisch\140_GS_Loesung_Komponenten\20_2D_Grasping-Kit\07_Sonstiges\Dominiks Bastelecke\"/>
    </mc:Choice>
  </mc:AlternateContent>
  <xr:revisionPtr revIDLastSave="0" documentId="13_ncr:1_{45991364-BBC0-42B8-9C6F-60A50AE8FCB6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DE" sheetId="1" r:id="rId1"/>
    <sheet name="SLH DE" sheetId="4" state="hidden" r:id="rId2"/>
    <sheet name="EN" sheetId="3" r:id="rId3"/>
    <sheet name="SLH EN" sheetId="5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" i="3" l="1"/>
  <c r="R7" i="3" s="1"/>
  <c r="S5" i="3"/>
  <c r="R9" i="3" l="1"/>
  <c r="R8" i="3"/>
  <c r="G7" i="1"/>
  <c r="N8" i="1"/>
  <c r="O8" i="1" s="1"/>
  <c r="R6" i="1"/>
  <c r="R9" i="1" s="1"/>
  <c r="S5" i="1"/>
  <c r="R7" i="1" l="1"/>
  <c r="R8" i="1"/>
  <c r="F12" i="5"/>
  <c r="G24" i="3"/>
  <c r="K6" i="3"/>
  <c r="G7" i="3"/>
  <c r="G24" i="1"/>
  <c r="K6" i="1"/>
  <c r="F12" i="4"/>
  <c r="F32" i="3"/>
  <c r="F31" i="3"/>
  <c r="F26" i="3"/>
  <c r="F29" i="3" s="1"/>
  <c r="F27" i="3" l="1"/>
  <c r="F28" i="3"/>
  <c r="F31" i="1"/>
  <c r="F32" i="1"/>
  <c r="F26" i="1"/>
  <c r="F27" i="1" s="1"/>
  <c r="F17" i="1"/>
  <c r="F19" i="1" s="1"/>
  <c r="F17" i="3"/>
  <c r="F19" i="3" s="1"/>
  <c r="N8" i="3"/>
  <c r="O8" i="3" s="1"/>
  <c r="J8" i="3"/>
  <c r="F8" i="3"/>
  <c r="F8" i="1"/>
  <c r="J8" i="1"/>
  <c r="F18" i="3" l="1"/>
  <c r="F21" i="3" s="1"/>
  <c r="F29" i="1"/>
  <c r="F28" i="1"/>
  <c r="F18" i="1"/>
  <c r="F2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tc={4376D51D-4A32-4785-BF86-A60A29890F74}</author>
    <author>tc={878B21D3-5B08-4729-80BA-3D0F0C35DFE7}</author>
    <author>tc={C7B81C58-CB7D-484E-8288-130DF739B8F5}</author>
    <author>tc={D8931A67-C350-469E-A089-B877C5B68E3D}</author>
    <author>tc={47E04E47-2FCE-472E-8911-14156228F4C5}</author>
    <author>tc={CF3DAB89-A18A-4A39-93C2-71FBD4AF3160}</author>
    <author>tc={E45087F0-BE01-4B76-AB14-89C0998129A6}</author>
  </authors>
  <commentList>
    <comment ref="S5" authorId="0" shapeId="0" xr:uid="{4376D51D-4A32-4785-BF86-A60A29890F74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Kurze Seite</t>
      </text>
    </comment>
    <comment ref="K6" authorId="1" shapeId="0" xr:uid="{00000000-0006-0000-0000-000001000000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Kurze Seite</t>
      </text>
    </comment>
    <comment ref="G7" authorId="2" shapeId="0" xr:uid="{00000000-0006-0000-0000-000002000000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Kurze Seite</t>
      </text>
    </comment>
    <comment ref="J8" authorId="3" shapeId="0" xr:uid="{00000000-0006-0000-0000-000003000000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Im Zweifel kleinere Brennweite wählen</t>
      </text>
    </comment>
    <comment ref="O8" authorId="4" shapeId="0" xr:uid="{00000000-0006-0000-0000-000004000000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Kurze Seite</t>
      </text>
    </comment>
    <comment ref="A14" authorId="5" shapeId="0" xr:uid="{00000000-0006-0000-0000-000005000000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https://www.vision-doctor.com/optische-grundlagen/schaerfentiefe.html</t>
      </text>
    </comment>
    <comment ref="G24" authorId="6" shapeId="0" xr:uid="{E45087F0-BE01-4B76-AB14-89C0998129A6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Kurze Seite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tc={FC1D0EE8-3A13-4E5F-BCF2-AE83F829C93B}</author>
    <author>tc={DD0E810C-6E6B-4034-B810-F0066AB74665}</author>
    <author>tc={AF26E5ED-7405-475E-93C4-26FB1A201970}</author>
    <author>tc={1CD3A093-DE68-4CFC-85FC-350BE54CBDA9}</author>
    <author>tc={33EE6CA0-5958-4ECA-AC4B-929DD90E4B1B}</author>
    <author>tc={EC59238F-CF5B-4946-8C3E-9412CF138ADD}</author>
    <author>tc={DC0DD265-D14D-41C9-9F72-E8A1569339B1}</author>
  </authors>
  <commentList>
    <comment ref="S5" authorId="0" shapeId="0" xr:uid="{FC1D0EE8-3A13-4E5F-BCF2-AE83F829C93B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Kurze Seite</t>
      </text>
    </comment>
    <comment ref="K6" authorId="1" shapeId="0" xr:uid="{DD0E810C-6E6B-4034-B810-F0066AB74665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Short side</t>
      </text>
    </comment>
    <comment ref="G7" authorId="2" shapeId="0" xr:uid="{AF26E5ED-7405-475E-93C4-26FB1A201970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Short side</t>
      </text>
    </comment>
    <comment ref="J8" authorId="3" shapeId="0" xr:uid="{1CD3A093-DE68-4CFC-85FC-350BE54CBDA9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When in doubt choose smaller focal length</t>
      </text>
    </comment>
    <comment ref="O8" authorId="4" shapeId="0" xr:uid="{33EE6CA0-5958-4ECA-AC4B-929DD90E4B1B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Short side</t>
      </text>
    </comment>
    <comment ref="A14" authorId="5" shapeId="0" xr:uid="{EC59238F-CF5B-4946-8C3E-9412CF138ADD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https://www.vision-doctor.com/optische-grundlagen/schaerfentiefe.html</t>
      </text>
    </comment>
    <comment ref="G24" authorId="6" shapeId="0" xr:uid="{DC0DD265-D14D-41C9-9F72-E8A1569339B1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Kurze Seite</t>
      </text>
    </comment>
  </commentList>
</comments>
</file>

<file path=xl/sharedStrings.xml><?xml version="1.0" encoding="utf-8"?>
<sst xmlns="http://schemas.openxmlformats.org/spreadsheetml/2006/main" count="233" uniqueCount="141">
  <si>
    <t>Brennweite</t>
  </si>
  <si>
    <t>Arbeitsabstand</t>
  </si>
  <si>
    <t>Sensorgröße</t>
  </si>
  <si>
    <t>7,9mm</t>
  </si>
  <si>
    <t>Sony</t>
  </si>
  <si>
    <t>IMX392</t>
  </si>
  <si>
    <t>Shutter-Technologie</t>
  </si>
  <si>
    <t>Global Shutter</t>
  </si>
  <si>
    <t>Sensorformat</t>
  </si>
  <si>
    <t>1/2.3''</t>
  </si>
  <si>
    <t>Sensortypen</t>
  </si>
  <si>
    <t>CMOS</t>
  </si>
  <si>
    <t>6,6 mm x 4,1 mm</t>
  </si>
  <si>
    <t>Auflösung (HxV)</t>
  </si>
  <si>
    <t>1920 px x 1200 px</t>
  </si>
  <si>
    <t>Auflösung</t>
  </si>
  <si>
    <t>2.3 MP</t>
  </si>
  <si>
    <t>Pixelgröße (H x V)</t>
  </si>
  <si>
    <t>3,45 µm x 3,45 µm</t>
  </si>
  <si>
    <t>Bildrate</t>
  </si>
  <si>
    <t>51 fps</t>
  </si>
  <si>
    <t>Mono/Farbe</t>
  </si>
  <si>
    <t>Color</t>
  </si>
  <si>
    <t>7,9 mm</t>
  </si>
  <si>
    <t>f'</t>
  </si>
  <si>
    <t>Gegenstandsgröße</t>
  </si>
  <si>
    <t>y</t>
  </si>
  <si>
    <t>y'</t>
  </si>
  <si>
    <t>a</t>
  </si>
  <si>
    <t>16 zu 9</t>
  </si>
  <si>
    <t>H= (f´* f´)  / (N * c) + f´</t>
  </si>
  <si>
    <t>Hyperfokale Distanz:</t>
  </si>
  <si>
    <t>Arbeitsabstand (a)</t>
  </si>
  <si>
    <t>Brennweite (f')</t>
  </si>
  <si>
    <t>Blendenzahl der Optik (N)</t>
  </si>
  <si>
    <t>Schärfentiefe gesamt:</t>
  </si>
  <si>
    <t>Sensorgröße (y'):</t>
  </si>
  <si>
    <t>Brennweite (f'):</t>
  </si>
  <si>
    <t>Längste Kante FOV (y):</t>
  </si>
  <si>
    <t>Arbeitsabstand (a):</t>
  </si>
  <si>
    <t>Liste Brennweite:</t>
  </si>
  <si>
    <t>Formel f' = a / ( y / y´ + 1 )</t>
  </si>
  <si>
    <t>Formel a= f´* (y / y´ +1)</t>
  </si>
  <si>
    <t>FOV (längste Kante) (y):</t>
  </si>
  <si>
    <t>Formel y= y'* (a/f'- 1)</t>
  </si>
  <si>
    <t>Entfernung Nahpunkt:</t>
  </si>
  <si>
    <t>Entfernung  Fernpunkt:</t>
  </si>
  <si>
    <t>Unschärfekreis (2x Pixelgröße) ( C )</t>
  </si>
  <si>
    <t>Brennweite Objektiv (f'):</t>
  </si>
  <si>
    <t>Sensor size (y'):</t>
  </si>
  <si>
    <t>working distance (a):</t>
  </si>
  <si>
    <t>working distance (a)</t>
  </si>
  <si>
    <t>Focal length lens (f'):</t>
  </si>
  <si>
    <t>Longest side FOV (y):</t>
  </si>
  <si>
    <t>German: see 1st page</t>
  </si>
  <si>
    <t>Formula f' = a / ( y / y´ + 1 )</t>
  </si>
  <si>
    <t>Formula a= f´* (y / y´ +1)</t>
  </si>
  <si>
    <t>Formula y= y'* (a/f'- 1)</t>
  </si>
  <si>
    <t>FOV (longest side) (y):</t>
  </si>
  <si>
    <t>Aperture of the optics (N)</t>
  </si>
  <si>
    <t>Blur circle (2x pixel size) ( C )</t>
  </si>
  <si>
    <t>Hyperfocal distance:</t>
  </si>
  <si>
    <t>Near point distance:</t>
  </si>
  <si>
    <t>Far point distance:</t>
  </si>
  <si>
    <t>Total depth of field:</t>
  </si>
  <si>
    <t>Brennweite:</t>
  </si>
  <si>
    <t>Arbeitsabstand:</t>
  </si>
  <si>
    <t>Bildfeld (FOV)</t>
  </si>
  <si>
    <t>Tiefenschärfe:</t>
  </si>
  <si>
    <t>Sicherheitsfaktor 3</t>
  </si>
  <si>
    <t>Sicherheitsfaktor 5</t>
  </si>
  <si>
    <t>Sicherheitsfaktor 10</t>
  </si>
  <si>
    <t>Bildfeld</t>
  </si>
  <si>
    <t>x/y</t>
  </si>
  <si>
    <t>Rotation</t>
  </si>
  <si>
    <t>Größe BT (max Durchmesser):</t>
  </si>
  <si>
    <t xml:space="preserve">Genauigkeit </t>
  </si>
  <si>
    <t>Auflösung (X l Y):</t>
  </si>
  <si>
    <t>Genauigkeit Faktor 5</t>
  </si>
  <si>
    <t>Genauigkeit Faktor 10</t>
  </si>
  <si>
    <t>Auflösung [mm/px]</t>
  </si>
  <si>
    <r>
      <t>a</t>
    </r>
    <r>
      <rPr>
        <sz val="6"/>
        <color theme="0"/>
        <rFont val="Arial"/>
        <family val="2"/>
      </rPr>
      <t> nah</t>
    </r>
    <r>
      <rPr>
        <sz val="8"/>
        <color theme="0"/>
        <rFont val="Arial"/>
        <family val="2"/>
      </rPr>
      <t>= a (H - f´)  /  (H + a - 2* f´)</t>
    </r>
  </si>
  <si>
    <r>
      <t>a </t>
    </r>
    <r>
      <rPr>
        <sz val="6"/>
        <color theme="0"/>
        <rFont val="Arial"/>
        <family val="2"/>
      </rPr>
      <t>fern</t>
    </r>
    <r>
      <rPr>
        <sz val="8"/>
        <color theme="0"/>
        <rFont val="Arial"/>
        <family val="2"/>
      </rPr>
      <t>=  a (H - f´) / (H-a)</t>
    </r>
  </si>
  <si>
    <r>
      <t>a </t>
    </r>
    <r>
      <rPr>
        <sz val="6"/>
        <color theme="0"/>
        <rFont val="Arial"/>
        <family val="2"/>
      </rPr>
      <t>nah</t>
    </r>
    <r>
      <rPr>
        <sz val="8"/>
        <color theme="0"/>
        <rFont val="Arial"/>
        <family val="2"/>
      </rPr>
      <t> - a </t>
    </r>
    <r>
      <rPr>
        <sz val="6"/>
        <color theme="0"/>
        <rFont val="Arial"/>
        <family val="2"/>
      </rPr>
      <t>fern</t>
    </r>
  </si>
  <si>
    <t>Field of view (FOV)</t>
  </si>
  <si>
    <t>Focal length:</t>
  </si>
  <si>
    <t>Working distance:</t>
  </si>
  <si>
    <t>Depth of field:</t>
  </si>
  <si>
    <t>Accuracy</t>
  </si>
  <si>
    <t>Field of View</t>
  </si>
  <si>
    <t>Resolution (X l Y):</t>
  </si>
  <si>
    <t>Resolution [mm/px]</t>
  </si>
  <si>
    <t>Safety factor 3</t>
  </si>
  <si>
    <t>Safety factor 5</t>
  </si>
  <si>
    <t>Safety factor 10</t>
  </si>
  <si>
    <t>part size (max diameter):</t>
  </si>
  <si>
    <t>Accuracy factor 5</t>
  </si>
  <si>
    <t>Accuracy factor 10</t>
  </si>
  <si>
    <t xml:space="preserve">Säulensystem: </t>
  </si>
  <si>
    <t>Höhe:</t>
  </si>
  <si>
    <t>Auskragung:</t>
  </si>
  <si>
    <t>fix:</t>
  </si>
  <si>
    <t>SLH 35-0780</t>
  </si>
  <si>
    <t>Kreuzverbinder</t>
  </si>
  <si>
    <t>KVB 35</t>
  </si>
  <si>
    <t>35mm Säule 780mm</t>
  </si>
  <si>
    <t>35mm Säule, 500mm</t>
  </si>
  <si>
    <t>Sockel</t>
  </si>
  <si>
    <t>SOE35</t>
  </si>
  <si>
    <t>3-6 Tage</t>
  </si>
  <si>
    <t>11 Tage</t>
  </si>
  <si>
    <t>0 Tage</t>
  </si>
  <si>
    <t>Aufbauplatte</t>
  </si>
  <si>
    <t>AMEH35</t>
  </si>
  <si>
    <t>Bezeichnung</t>
  </si>
  <si>
    <t>Schunk Bezeichnung</t>
  </si>
  <si>
    <t>ID</t>
  </si>
  <si>
    <t>Preis</t>
  </si>
  <si>
    <t>Lieferzeit:</t>
  </si>
  <si>
    <t>MPL 35</t>
  </si>
  <si>
    <t>Montageplatte</t>
  </si>
  <si>
    <t>APEH 35</t>
  </si>
  <si>
    <t xml:space="preserve">Aufbauplatte </t>
  </si>
  <si>
    <t>SLH 35-0500</t>
  </si>
  <si>
    <t>Länge</t>
  </si>
  <si>
    <t>Auslegungstool 2D Grasping-Kit</t>
  </si>
  <si>
    <t>Layout tool 2D Grasping-Kit</t>
  </si>
  <si>
    <t xml:space="preserve">Genauigkeit: </t>
  </si>
  <si>
    <t xml:space="preserve">Genauigkeit (Faktor 3): </t>
  </si>
  <si>
    <t xml:space="preserve">Genauigkeit (Faktor 5): </t>
  </si>
  <si>
    <t xml:space="preserve">Genauigkeit (Faktor 10): </t>
  </si>
  <si>
    <t>Auflösung mm/px:</t>
  </si>
  <si>
    <t>©Dominik Scherer</t>
  </si>
  <si>
    <t>English: see 3rd page</t>
  </si>
  <si>
    <t>aperture of the optics (N)</t>
  </si>
  <si>
    <t>q</t>
  </si>
  <si>
    <t>Precision:</t>
  </si>
  <si>
    <t>Resolution mm/px:</t>
  </si>
  <si>
    <t xml:space="preserve">Precision (Factor 3): </t>
  </si>
  <si>
    <t xml:space="preserve">Precision (Factor 5): </t>
  </si>
  <si>
    <t xml:space="preserve">Precision (Factor 10):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</si>
</sst>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General&quot; mm&quot;"/>
    <numFmt numFmtId="165" formatCode="0.0&quot; mm&quot;"/>
    <numFmt numFmtId="166" formatCode="0.0000&quot; mm&quot;"/>
    <numFmt numFmtId="167" formatCode="0&quot; mm&quot;"/>
    <numFmt numFmtId="168" formatCode="0.00000"/>
    <numFmt numFmtId="169" formatCode="0.00000000\ \°"/>
    <numFmt numFmtId="170" formatCode="_-* #,##0.0\ &quot;€&quot;_-;\-* #,##0.0\ &quot;€&quot;_-;_-* &quot;-&quot;??\ &quot;€&quot;_-;_-@_-"/>
    <numFmt numFmtId="171" formatCode="0\ &quot;mm&quot;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rgb="FF003D6A"/>
      <name val="Calibri"/>
      <family val="2"/>
      <scheme val="minor"/>
    </font>
    <font>
      <b/>
      <sz val="26"/>
      <color rgb="FF003D6A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003D6A"/>
      <name val="Calibri"/>
      <family val="2"/>
      <scheme val="minor"/>
    </font>
    <font>
      <b/>
      <sz val="14"/>
      <color rgb="FF009EE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BCCF00"/>
      <name val="Calibri"/>
      <family val="2"/>
      <scheme val="minor"/>
    </font>
    <font>
      <sz val="8"/>
      <color theme="0"/>
      <name val="Calibri"/>
      <family val="2"/>
      <scheme val="minor"/>
    </font>
    <font>
      <sz val="6"/>
      <color theme="0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3D6A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9EE0"/>
        <bgColor indexed="64"/>
      </patternFill>
    </fill>
    <fill>
      <patternFill patternType="solid">
        <fgColor rgb="FFBCC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right"/>
    </xf>
    <xf numFmtId="1" fontId="0" fillId="0" borderId="0" xfId="0" applyNumberFormat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/>
    <xf numFmtId="0" fontId="0" fillId="3" borderId="0" xfId="0" applyFill="1" applyBorder="1" applyAlignment="1">
      <alignment horizontal="right"/>
    </xf>
    <xf numFmtId="0" fontId="0" fillId="0" borderId="0" xfId="0" applyBorder="1" applyAlignment="1">
      <alignment horizontal="right"/>
    </xf>
    <xf numFmtId="164" fontId="0" fillId="3" borderId="0" xfId="0" applyNumberFormat="1" applyFill="1" applyBorder="1" applyAlignment="1">
      <alignment horizontal="center"/>
    </xf>
    <xf numFmtId="0" fontId="0" fillId="0" borderId="0" xfId="0" applyBorder="1"/>
    <xf numFmtId="165" fontId="0" fillId="3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166" fontId="0" fillId="3" borderId="0" xfId="0" applyNumberFormat="1" applyFill="1" applyBorder="1" applyAlignment="1">
      <alignment horizontal="center"/>
    </xf>
    <xf numFmtId="164" fontId="1" fillId="2" borderId="0" xfId="0" applyNumberFormat="1" applyFont="1" applyFill="1" applyBorder="1" applyAlignment="1" applyProtection="1">
      <alignment horizontal="center"/>
      <protection locked="0"/>
    </xf>
    <xf numFmtId="0" fontId="1" fillId="4" borderId="0" xfId="0" applyFont="1" applyFill="1" applyBorder="1" applyAlignment="1">
      <alignment horizontal="right"/>
    </xf>
    <xf numFmtId="164" fontId="1" fillId="4" borderId="0" xfId="0" applyNumberFormat="1" applyFont="1" applyFill="1" applyBorder="1" applyAlignment="1" applyProtection="1">
      <alignment horizontal="center"/>
      <protection locked="0"/>
    </xf>
    <xf numFmtId="0" fontId="1" fillId="5" borderId="0" xfId="0" applyFont="1" applyFill="1" applyBorder="1" applyAlignment="1">
      <alignment horizontal="right"/>
    </xf>
    <xf numFmtId="164" fontId="1" fillId="5" borderId="0" xfId="0" applyNumberFormat="1" applyFont="1" applyFill="1" applyBorder="1" applyAlignment="1" applyProtection="1">
      <alignment horizontal="center"/>
      <protection locked="0"/>
    </xf>
    <xf numFmtId="167" fontId="0" fillId="3" borderId="0" xfId="0" applyNumberFormat="1" applyFill="1" applyBorder="1" applyAlignment="1">
      <alignment horizontal="center"/>
    </xf>
    <xf numFmtId="2" fontId="1" fillId="2" borderId="0" xfId="0" applyNumberFormat="1" applyFont="1" applyFill="1" applyBorder="1" applyAlignment="1" applyProtection="1">
      <alignment horizontal="center"/>
      <protection locked="0"/>
    </xf>
    <xf numFmtId="0" fontId="0" fillId="6" borderId="0" xfId="0" applyFill="1" applyBorder="1" applyAlignment="1">
      <alignment horizontal="right"/>
    </xf>
    <xf numFmtId="0" fontId="0" fillId="7" borderId="0" xfId="0" applyFont="1" applyFill="1" applyBorder="1" applyAlignment="1">
      <alignment horizontal="right"/>
    </xf>
    <xf numFmtId="169" fontId="0" fillId="7" borderId="0" xfId="0" applyNumberFormat="1" applyFont="1" applyFill="1" applyBorder="1" applyAlignment="1">
      <alignment horizontal="center"/>
    </xf>
    <xf numFmtId="167" fontId="0" fillId="6" borderId="0" xfId="0" applyNumberFormat="1" applyFill="1" applyBorder="1" applyAlignment="1">
      <alignment horizontal="center"/>
    </xf>
    <xf numFmtId="0" fontId="0" fillId="6" borderId="0" xfId="0" applyFont="1" applyFill="1" applyBorder="1" applyAlignment="1">
      <alignment horizontal="right"/>
    </xf>
    <xf numFmtId="168" fontId="0" fillId="6" borderId="0" xfId="0" applyNumberFormat="1" applyFont="1" applyFill="1" applyBorder="1" applyAlignment="1">
      <alignment horizontal="center"/>
    </xf>
    <xf numFmtId="165" fontId="0" fillId="6" borderId="0" xfId="0" applyNumberFormat="1" applyFill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0" fontId="0" fillId="0" borderId="0" xfId="0" applyBorder="1" applyAlignment="1"/>
    <xf numFmtId="167" fontId="1" fillId="4" borderId="0" xfId="0" applyNumberFormat="1" applyFont="1" applyFill="1" applyBorder="1" applyAlignment="1" applyProtection="1">
      <alignment horizontal="center"/>
      <protection locked="0"/>
    </xf>
    <xf numFmtId="165" fontId="1" fillId="4" borderId="0" xfId="0" applyNumberFormat="1" applyFont="1" applyFill="1" applyBorder="1" applyAlignment="1" applyProtection="1">
      <alignment horizontal="center"/>
      <protection locked="0"/>
    </xf>
    <xf numFmtId="44" fontId="0" fillId="0" borderId="0" xfId="1" applyFont="1"/>
    <xf numFmtId="170" fontId="0" fillId="0" borderId="0" xfId="1" applyNumberFormat="1" applyFont="1"/>
    <xf numFmtId="44" fontId="0" fillId="0" borderId="4" xfId="1" applyFont="1" applyBorder="1"/>
    <xf numFmtId="0" fontId="1" fillId="8" borderId="4" xfId="0" applyFont="1" applyFill="1" applyBorder="1"/>
    <xf numFmtId="171" fontId="0" fillId="0" borderId="4" xfId="0" applyNumberFormat="1" applyBorder="1"/>
    <xf numFmtId="0" fontId="0" fillId="0" borderId="6" xfId="0" applyBorder="1"/>
    <xf numFmtId="0" fontId="0" fillId="0" borderId="5" xfId="0" applyBorder="1"/>
    <xf numFmtId="0" fontId="1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5" xfId="0" applyBorder="1" applyAlignment="1">
      <alignment horizontal="right"/>
    </xf>
    <xf numFmtId="0" fontId="0" fillId="0" borderId="5" xfId="0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left"/>
    </xf>
    <xf numFmtId="0" fontId="0" fillId="0" borderId="5" xfId="0" applyBorder="1" applyAlignment="1"/>
    <xf numFmtId="0" fontId="0" fillId="0" borderId="7" xfId="0" applyBorder="1"/>
    <xf numFmtId="1" fontId="0" fillId="0" borderId="7" xfId="0" applyNumberFormat="1" applyBorder="1"/>
    <xf numFmtId="0" fontId="0" fillId="0" borderId="8" xfId="0" applyBorder="1"/>
    <xf numFmtId="165" fontId="0" fillId="3" borderId="8" xfId="0" applyNumberFormat="1" applyFill="1" applyBorder="1" applyAlignment="1">
      <alignment horizontal="left"/>
    </xf>
    <xf numFmtId="0" fontId="0" fillId="0" borderId="10" xfId="0" applyBorder="1" applyAlignment="1">
      <alignment horizontal="right"/>
    </xf>
    <xf numFmtId="0" fontId="1" fillId="0" borderId="10" xfId="0" applyFont="1" applyBorder="1" applyAlignment="1">
      <alignment horizontal="center"/>
    </xf>
    <xf numFmtId="0" fontId="1" fillId="0" borderId="8" xfId="0" applyFont="1" applyBorder="1"/>
    <xf numFmtId="0" fontId="0" fillId="0" borderId="10" xfId="0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0" fillId="0" borderId="11" xfId="0" applyBorder="1" applyAlignment="1">
      <alignment horizontal="right"/>
    </xf>
    <xf numFmtId="0" fontId="0" fillId="0" borderId="11" xfId="0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" fillId="2" borderId="5" xfId="0" applyFont="1" applyFill="1" applyBorder="1" applyAlignment="1">
      <alignment horizontal="right"/>
    </xf>
    <xf numFmtId="164" fontId="1" fillId="2" borderId="5" xfId="0" applyNumberFormat="1" applyFont="1" applyFill="1" applyBorder="1" applyAlignment="1" applyProtection="1">
      <alignment horizontal="center"/>
      <protection locked="0"/>
    </xf>
    <xf numFmtId="165" fontId="0" fillId="3" borderId="5" xfId="0" applyNumberFormat="1" applyFill="1" applyBorder="1" applyAlignment="1">
      <alignment horizontal="left"/>
    </xf>
    <xf numFmtId="164" fontId="0" fillId="0" borderId="5" xfId="0" applyNumberFormat="1" applyBorder="1"/>
    <xf numFmtId="0" fontId="2" fillId="0" borderId="5" xfId="0" applyFont="1" applyBorder="1"/>
    <xf numFmtId="0" fontId="0" fillId="3" borderId="10" xfId="0" applyFill="1" applyBorder="1" applyAlignment="1">
      <alignment horizontal="right"/>
    </xf>
    <xf numFmtId="166" fontId="0" fillId="3" borderId="10" xfId="0" applyNumberFormat="1" applyFill="1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9" xfId="0" applyBorder="1" applyAlignment="1">
      <alignment horizontal="center"/>
    </xf>
    <xf numFmtId="0" fontId="0" fillId="0" borderId="10" xfId="0" applyBorder="1" applyAlignment="1"/>
    <xf numFmtId="164" fontId="0" fillId="0" borderId="5" xfId="0" applyNumberFormat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8" fillId="6" borderId="0" xfId="0" applyFont="1" applyFill="1" applyBorder="1" applyAlignment="1">
      <alignment horizontal="center" vertical="center" textRotation="90"/>
    </xf>
    <xf numFmtId="0" fontId="8" fillId="7" borderId="0" xfId="0" applyFont="1" applyFill="1" applyBorder="1" applyAlignment="1">
      <alignment horizontal="center" vertical="center" textRotation="90"/>
    </xf>
    <xf numFmtId="0" fontId="7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6" borderId="7" xfId="0" applyFont="1" applyFill="1" applyBorder="1" applyAlignment="1">
      <alignment horizontal="center" vertical="center" textRotation="90"/>
    </xf>
    <xf numFmtId="0" fontId="8" fillId="7" borderId="7" xfId="0" applyFont="1" applyFill="1" applyBorder="1" applyAlignment="1">
      <alignment horizontal="center" vertical="center" textRotation="90"/>
    </xf>
    <xf numFmtId="0" fontId="6" fillId="0" borderId="5" xfId="0" applyFont="1" applyBorder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BCCF00"/>
      <color rgb="FF003D6A"/>
      <color rgb="FF4472C4"/>
      <color rgb="FF909090"/>
      <color rgb="FF009EE0"/>
      <color rgb="FFD9D9D9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'SLH DE'!$W$2</c:f>
              <c:strCache>
                <c:ptCount val="1"/>
                <c:pt idx="0">
                  <c:v>Preis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'SLH DE'!$V$3:$V$31</c:f>
              <c:numCache>
                <c:formatCode>0\ "mm"</c:formatCode>
                <c:ptCount val="29"/>
                <c:pt idx="0">
                  <c:v>300</c:v>
                </c:pt>
                <c:pt idx="1">
                  <c:v>320</c:v>
                </c:pt>
                <c:pt idx="2">
                  <c:v>350</c:v>
                </c:pt>
                <c:pt idx="3">
                  <c:v>370</c:v>
                </c:pt>
                <c:pt idx="4">
                  <c:v>400</c:v>
                </c:pt>
                <c:pt idx="5">
                  <c:v>420</c:v>
                </c:pt>
                <c:pt idx="6">
                  <c:v>450</c:v>
                </c:pt>
                <c:pt idx="7">
                  <c:v>470</c:v>
                </c:pt>
                <c:pt idx="8">
                  <c:v>500</c:v>
                </c:pt>
                <c:pt idx="9">
                  <c:v>520</c:v>
                </c:pt>
                <c:pt idx="10">
                  <c:v>550</c:v>
                </c:pt>
                <c:pt idx="11">
                  <c:v>570</c:v>
                </c:pt>
                <c:pt idx="12">
                  <c:v>600</c:v>
                </c:pt>
                <c:pt idx="13">
                  <c:v>620</c:v>
                </c:pt>
                <c:pt idx="14">
                  <c:v>650</c:v>
                </c:pt>
                <c:pt idx="15">
                  <c:v>670</c:v>
                </c:pt>
                <c:pt idx="16">
                  <c:v>700</c:v>
                </c:pt>
                <c:pt idx="17">
                  <c:v>720</c:v>
                </c:pt>
                <c:pt idx="18">
                  <c:v>750</c:v>
                </c:pt>
                <c:pt idx="19">
                  <c:v>770</c:v>
                </c:pt>
                <c:pt idx="20">
                  <c:v>800</c:v>
                </c:pt>
                <c:pt idx="21">
                  <c:v>820</c:v>
                </c:pt>
                <c:pt idx="22">
                  <c:v>850</c:v>
                </c:pt>
                <c:pt idx="23">
                  <c:v>870</c:v>
                </c:pt>
                <c:pt idx="24">
                  <c:v>900</c:v>
                </c:pt>
                <c:pt idx="25">
                  <c:v>920</c:v>
                </c:pt>
                <c:pt idx="26">
                  <c:v>950</c:v>
                </c:pt>
                <c:pt idx="27">
                  <c:v>970</c:v>
                </c:pt>
                <c:pt idx="28">
                  <c:v>1000</c:v>
                </c:pt>
              </c:numCache>
            </c:numRef>
          </c:cat>
          <c:val>
            <c:numRef>
              <c:f>'SLH DE'!$W$3:$W$31</c:f>
              <c:numCache>
                <c:formatCode>_("€"* #,##0.00_);_("€"* \(#,##0.00\);_("€"* "-"??_);_(@_)</c:formatCode>
                <c:ptCount val="29"/>
                <c:pt idx="0">
                  <c:v>48.5</c:v>
                </c:pt>
                <c:pt idx="1">
                  <c:v>50.8</c:v>
                </c:pt>
                <c:pt idx="2">
                  <c:v>53.3</c:v>
                </c:pt>
                <c:pt idx="3">
                  <c:v>54.2</c:v>
                </c:pt>
                <c:pt idx="4">
                  <c:v>57.4</c:v>
                </c:pt>
                <c:pt idx="5">
                  <c:v>58.6</c:v>
                </c:pt>
                <c:pt idx="6">
                  <c:v>60.8</c:v>
                </c:pt>
                <c:pt idx="7">
                  <c:v>61.9</c:v>
                </c:pt>
                <c:pt idx="8">
                  <c:v>65.3</c:v>
                </c:pt>
                <c:pt idx="9">
                  <c:v>66.400000000000006</c:v>
                </c:pt>
                <c:pt idx="10">
                  <c:v>68.599999999999994</c:v>
                </c:pt>
                <c:pt idx="11">
                  <c:v>70.900000000000006</c:v>
                </c:pt>
                <c:pt idx="12">
                  <c:v>73.2</c:v>
                </c:pt>
                <c:pt idx="13">
                  <c:v>74.3</c:v>
                </c:pt>
                <c:pt idx="14">
                  <c:v>76.599999999999994</c:v>
                </c:pt>
                <c:pt idx="15">
                  <c:v>78.8</c:v>
                </c:pt>
                <c:pt idx="16">
                  <c:v>81</c:v>
                </c:pt>
                <c:pt idx="17">
                  <c:v>82.2</c:v>
                </c:pt>
                <c:pt idx="18">
                  <c:v>85.6</c:v>
                </c:pt>
                <c:pt idx="19">
                  <c:v>86.6</c:v>
                </c:pt>
                <c:pt idx="20">
                  <c:v>88.9</c:v>
                </c:pt>
                <c:pt idx="21">
                  <c:v>91.2</c:v>
                </c:pt>
                <c:pt idx="22">
                  <c:v>94.5</c:v>
                </c:pt>
                <c:pt idx="23">
                  <c:v>95.6</c:v>
                </c:pt>
                <c:pt idx="24">
                  <c:v>97.9</c:v>
                </c:pt>
                <c:pt idx="25">
                  <c:v>101</c:v>
                </c:pt>
                <c:pt idx="26">
                  <c:v>103</c:v>
                </c:pt>
                <c:pt idx="27">
                  <c:v>104</c:v>
                </c:pt>
                <c:pt idx="28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D3-4563-A550-F553718DE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7940528"/>
        <c:axId val="427938888"/>
      </c:lineChart>
      <c:catAx>
        <c:axId val="427940528"/>
        <c:scaling>
          <c:orientation val="minMax"/>
        </c:scaling>
        <c:delete val="0"/>
        <c:axPos val="b"/>
        <c:numFmt formatCode="0\ &quot;mm&quot;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27938888"/>
        <c:crosses val="autoZero"/>
        <c:auto val="1"/>
        <c:lblAlgn val="ctr"/>
        <c:lblOffset val="100"/>
        <c:tickMarkSkip val="20"/>
        <c:noMultiLvlLbl val="0"/>
      </c:catAx>
      <c:valAx>
        <c:axId val="427938888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27940528"/>
        <c:crosses val="autoZero"/>
        <c:crossBetween val="between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'SLH EN'!$W$2</c:f>
              <c:strCache>
                <c:ptCount val="1"/>
                <c:pt idx="0">
                  <c:v>Preis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'SLH EN'!$V$3:$V$31</c:f>
              <c:numCache>
                <c:formatCode>0\ "mm"</c:formatCode>
                <c:ptCount val="29"/>
                <c:pt idx="0">
                  <c:v>300</c:v>
                </c:pt>
                <c:pt idx="1">
                  <c:v>320</c:v>
                </c:pt>
                <c:pt idx="2">
                  <c:v>350</c:v>
                </c:pt>
                <c:pt idx="3">
                  <c:v>370</c:v>
                </c:pt>
                <c:pt idx="4">
                  <c:v>400</c:v>
                </c:pt>
                <c:pt idx="5">
                  <c:v>420</c:v>
                </c:pt>
                <c:pt idx="6">
                  <c:v>450</c:v>
                </c:pt>
                <c:pt idx="7">
                  <c:v>470</c:v>
                </c:pt>
                <c:pt idx="8">
                  <c:v>500</c:v>
                </c:pt>
                <c:pt idx="9">
                  <c:v>520</c:v>
                </c:pt>
                <c:pt idx="10">
                  <c:v>550</c:v>
                </c:pt>
                <c:pt idx="11">
                  <c:v>570</c:v>
                </c:pt>
                <c:pt idx="12">
                  <c:v>600</c:v>
                </c:pt>
                <c:pt idx="13">
                  <c:v>620</c:v>
                </c:pt>
                <c:pt idx="14">
                  <c:v>650</c:v>
                </c:pt>
                <c:pt idx="15">
                  <c:v>670</c:v>
                </c:pt>
                <c:pt idx="16">
                  <c:v>700</c:v>
                </c:pt>
                <c:pt idx="17">
                  <c:v>720</c:v>
                </c:pt>
                <c:pt idx="18">
                  <c:v>750</c:v>
                </c:pt>
                <c:pt idx="19">
                  <c:v>770</c:v>
                </c:pt>
                <c:pt idx="20">
                  <c:v>800</c:v>
                </c:pt>
                <c:pt idx="21">
                  <c:v>820</c:v>
                </c:pt>
                <c:pt idx="22">
                  <c:v>850</c:v>
                </c:pt>
                <c:pt idx="23">
                  <c:v>870</c:v>
                </c:pt>
                <c:pt idx="24">
                  <c:v>900</c:v>
                </c:pt>
                <c:pt idx="25">
                  <c:v>920</c:v>
                </c:pt>
                <c:pt idx="26">
                  <c:v>950</c:v>
                </c:pt>
                <c:pt idx="27">
                  <c:v>970</c:v>
                </c:pt>
                <c:pt idx="28">
                  <c:v>1000</c:v>
                </c:pt>
              </c:numCache>
            </c:numRef>
          </c:cat>
          <c:val>
            <c:numRef>
              <c:f>'SLH EN'!$W$3:$W$31</c:f>
              <c:numCache>
                <c:formatCode>_("€"* #,##0.00_);_("€"* \(#,##0.00\);_("€"* "-"??_);_(@_)</c:formatCode>
                <c:ptCount val="29"/>
                <c:pt idx="0">
                  <c:v>48.5</c:v>
                </c:pt>
                <c:pt idx="1">
                  <c:v>50.8</c:v>
                </c:pt>
                <c:pt idx="2">
                  <c:v>53.3</c:v>
                </c:pt>
                <c:pt idx="3">
                  <c:v>54.2</c:v>
                </c:pt>
                <c:pt idx="4">
                  <c:v>57.4</c:v>
                </c:pt>
                <c:pt idx="5">
                  <c:v>58.6</c:v>
                </c:pt>
                <c:pt idx="6">
                  <c:v>60.8</c:v>
                </c:pt>
                <c:pt idx="7">
                  <c:v>61.9</c:v>
                </c:pt>
                <c:pt idx="8">
                  <c:v>65.3</c:v>
                </c:pt>
                <c:pt idx="9">
                  <c:v>66.400000000000006</c:v>
                </c:pt>
                <c:pt idx="10">
                  <c:v>68.599999999999994</c:v>
                </c:pt>
                <c:pt idx="11">
                  <c:v>70.900000000000006</c:v>
                </c:pt>
                <c:pt idx="12">
                  <c:v>73.2</c:v>
                </c:pt>
                <c:pt idx="13">
                  <c:v>74.3</c:v>
                </c:pt>
                <c:pt idx="14">
                  <c:v>76.599999999999994</c:v>
                </c:pt>
                <c:pt idx="15">
                  <c:v>78.8</c:v>
                </c:pt>
                <c:pt idx="16">
                  <c:v>81</c:v>
                </c:pt>
                <c:pt idx="17">
                  <c:v>82.2</c:v>
                </c:pt>
                <c:pt idx="18">
                  <c:v>85.6</c:v>
                </c:pt>
                <c:pt idx="19">
                  <c:v>86.6</c:v>
                </c:pt>
                <c:pt idx="20">
                  <c:v>88.9</c:v>
                </c:pt>
                <c:pt idx="21">
                  <c:v>91.2</c:v>
                </c:pt>
                <c:pt idx="22">
                  <c:v>94.5</c:v>
                </c:pt>
                <c:pt idx="23">
                  <c:v>95.6</c:v>
                </c:pt>
                <c:pt idx="24">
                  <c:v>97.9</c:v>
                </c:pt>
                <c:pt idx="25">
                  <c:v>101</c:v>
                </c:pt>
                <c:pt idx="26">
                  <c:v>103</c:v>
                </c:pt>
                <c:pt idx="27">
                  <c:v>104</c:v>
                </c:pt>
                <c:pt idx="28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51-4E68-932A-8400B167C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7940528"/>
        <c:axId val="427938888"/>
      </c:lineChart>
      <c:catAx>
        <c:axId val="427940528"/>
        <c:scaling>
          <c:orientation val="minMax"/>
        </c:scaling>
        <c:delete val="0"/>
        <c:axPos val="b"/>
        <c:numFmt formatCode="0\ &quot;mm&quot;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27938888"/>
        <c:crosses val="autoZero"/>
        <c:auto val="1"/>
        <c:lblAlgn val="ctr"/>
        <c:lblOffset val="100"/>
        <c:tickMarkSkip val="20"/>
        <c:noMultiLvlLbl val="0"/>
      </c:catAx>
      <c:valAx>
        <c:axId val="427938888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27940528"/>
        <c:crosses val="autoZero"/>
        <c:crossBetween val="between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511372</xdr:colOff>
      <xdr:row>50</xdr:row>
      <xdr:rowOff>184497</xdr:rowOff>
    </xdr:from>
    <xdr:to>
      <xdr:col>12</xdr:col>
      <xdr:colOff>104023</xdr:colOff>
      <xdr:row>59</xdr:row>
      <xdr:rowOff>56276</xdr:rowOff>
    </xdr:to>
    <xdr:sp macro="" textlink="">
      <xdr:nvSpPr>
        <xdr:cNvPr id="36" name="Flussdiagramm: Daten 35">
          <a:extLst>
            <a:ext uri="{FF2B5EF4-FFF2-40B4-BE49-F238E27FC236}">
              <a16:creationId xmlns:a16="http://schemas.microsoft.com/office/drawing/2014/main" id="{5ECF74D2-A36D-4615-97FA-0FECAF1C65B5}"/>
            </a:ext>
          </a:extLst>
        </xdr:cNvPr>
        <xdr:cNvSpPr/>
      </xdr:nvSpPr>
      <xdr:spPr>
        <a:xfrm>
          <a:off x="5345142" y="5127972"/>
          <a:ext cx="3739051" cy="1508062"/>
        </a:xfrm>
        <a:prstGeom prst="flowChartInputOutput">
          <a:avLst/>
        </a:prstGeom>
        <a:solidFill>
          <a:srgbClr val="BCC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de-DE">
            <a:solidFill>
              <a:srgbClr val="FF0000"/>
            </a:solidFill>
          </a:endParaRPr>
        </a:p>
      </xdr:txBody>
    </xdr:sp>
    <xdr:clientData/>
  </xdr:twoCellAnchor>
  <xdr:twoCellAnchor editAs="absolute">
    <xdr:from>
      <xdr:col>8</xdr:col>
      <xdr:colOff>836295</xdr:colOff>
      <xdr:row>42</xdr:row>
      <xdr:rowOff>142045</xdr:rowOff>
    </xdr:from>
    <xdr:to>
      <xdr:col>10</xdr:col>
      <xdr:colOff>684231</xdr:colOff>
      <xdr:row>55</xdr:row>
      <xdr:rowOff>93886</xdr:rowOff>
    </xdr:to>
    <xdr:sp macro="" textlink="">
      <xdr:nvSpPr>
        <xdr:cNvPr id="43" name="Trapezoid 42">
          <a:extLst>
            <a:ext uri="{FF2B5EF4-FFF2-40B4-BE49-F238E27FC236}">
              <a16:creationId xmlns:a16="http://schemas.microsoft.com/office/drawing/2014/main" id="{A543FD74-AF26-4064-9FC7-226D0F9E3E82}"/>
            </a:ext>
          </a:extLst>
        </xdr:cNvPr>
        <xdr:cNvSpPr/>
      </xdr:nvSpPr>
      <xdr:spPr>
        <a:xfrm>
          <a:off x="5503545" y="3856795"/>
          <a:ext cx="2943561" cy="2428341"/>
        </a:xfrm>
        <a:prstGeom prst="trapezoid">
          <a:avLst>
            <a:gd name="adj" fmla="val 61451"/>
          </a:avLst>
        </a:prstGeom>
        <a:solidFill>
          <a:srgbClr val="909090">
            <a:alpha val="30588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absolute">
    <xdr:from>
      <xdr:col>8</xdr:col>
      <xdr:colOff>518486</xdr:colOff>
      <xdr:row>53</xdr:row>
      <xdr:rowOff>12482</xdr:rowOff>
    </xdr:from>
    <xdr:to>
      <xdr:col>8</xdr:col>
      <xdr:colOff>651257</xdr:colOff>
      <xdr:row>59</xdr:row>
      <xdr:rowOff>92738</xdr:rowOff>
    </xdr:to>
    <xdr:sp macro="" textlink="">
      <xdr:nvSpPr>
        <xdr:cNvPr id="37" name="Rechteck 36">
          <a:extLst>
            <a:ext uri="{FF2B5EF4-FFF2-40B4-BE49-F238E27FC236}">
              <a16:creationId xmlns:a16="http://schemas.microsoft.com/office/drawing/2014/main" id="{7F7C7BFA-3148-49C3-9374-90B27CB72B7C}"/>
            </a:ext>
          </a:extLst>
        </xdr:cNvPr>
        <xdr:cNvSpPr/>
      </xdr:nvSpPr>
      <xdr:spPr>
        <a:xfrm rot="1530238">
          <a:off x="5185736" y="5822732"/>
          <a:ext cx="132771" cy="122325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vert270" wrap="square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DE" sz="1200">
              <a:solidFill>
                <a:schemeClr val="tx2"/>
              </a:solidFill>
            </a:rPr>
            <a:t>kurze Seite</a:t>
          </a:r>
        </a:p>
      </xdr:txBody>
    </xdr:sp>
    <xdr:clientData/>
  </xdr:twoCellAnchor>
  <xdr:twoCellAnchor editAs="absolute">
    <xdr:from>
      <xdr:col>9</xdr:col>
      <xdr:colOff>912795</xdr:colOff>
      <xdr:row>59</xdr:row>
      <xdr:rowOff>71991</xdr:rowOff>
    </xdr:from>
    <xdr:to>
      <xdr:col>10</xdr:col>
      <xdr:colOff>512231</xdr:colOff>
      <xdr:row>61</xdr:row>
      <xdr:rowOff>69411</xdr:rowOff>
    </xdr:to>
    <xdr:sp macro="" textlink="">
      <xdr:nvSpPr>
        <xdr:cNvPr id="38" name="Rechteck 37">
          <a:extLst>
            <a:ext uri="{FF2B5EF4-FFF2-40B4-BE49-F238E27FC236}">
              <a16:creationId xmlns:a16="http://schemas.microsoft.com/office/drawing/2014/main" id="{08E2386C-256E-4E08-82CE-97F87E3A27B4}"/>
            </a:ext>
          </a:extLst>
        </xdr:cNvPr>
        <xdr:cNvSpPr/>
      </xdr:nvSpPr>
      <xdr:spPr>
        <a:xfrm rot="5400000">
          <a:off x="8255163" y="6434786"/>
          <a:ext cx="348484" cy="114752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vert270" wrap="square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DE" sz="1200">
              <a:solidFill>
                <a:schemeClr val="tx2"/>
              </a:solidFill>
            </a:rPr>
            <a:t>lange Seite (y)</a:t>
          </a:r>
        </a:p>
      </xdr:txBody>
    </xdr:sp>
    <xdr:clientData/>
  </xdr:twoCellAnchor>
  <xdr:twoCellAnchor editAs="absolute">
    <xdr:from>
      <xdr:col>9</xdr:col>
      <xdr:colOff>449582</xdr:colOff>
      <xdr:row>33</xdr:row>
      <xdr:rowOff>57966</xdr:rowOff>
    </xdr:from>
    <xdr:to>
      <xdr:col>9</xdr:col>
      <xdr:colOff>1067301</xdr:colOff>
      <xdr:row>42</xdr:row>
      <xdr:rowOff>143221</xdr:rowOff>
    </xdr:to>
    <xdr:grpSp>
      <xdr:nvGrpSpPr>
        <xdr:cNvPr id="16" name="Gruppieren 15">
          <a:extLst>
            <a:ext uri="{FF2B5EF4-FFF2-40B4-BE49-F238E27FC236}">
              <a16:creationId xmlns:a16="http://schemas.microsoft.com/office/drawing/2014/main" id="{281ED338-0633-4B6C-8159-D077952A4077}"/>
            </a:ext>
          </a:extLst>
        </xdr:cNvPr>
        <xdr:cNvGrpSpPr/>
      </xdr:nvGrpSpPr>
      <xdr:grpSpPr>
        <a:xfrm>
          <a:off x="6659882" y="2058216"/>
          <a:ext cx="617719" cy="1799755"/>
          <a:chOff x="6435519" y="1274017"/>
          <a:chExt cx="1073274" cy="2289282"/>
        </a:xfrm>
      </xdr:grpSpPr>
      <xdr:sp macro="" textlink="">
        <xdr:nvSpPr>
          <xdr:cNvPr id="17" name="Rechteck 16">
            <a:extLst>
              <a:ext uri="{FF2B5EF4-FFF2-40B4-BE49-F238E27FC236}">
                <a16:creationId xmlns:a16="http://schemas.microsoft.com/office/drawing/2014/main" id="{55DDD595-2B35-4B51-9B6E-6E52C05D6873}"/>
              </a:ext>
            </a:extLst>
          </xdr:cNvPr>
          <xdr:cNvSpPr/>
        </xdr:nvSpPr>
        <xdr:spPr>
          <a:xfrm>
            <a:off x="6435519" y="1378690"/>
            <a:ext cx="1073274" cy="1214949"/>
          </a:xfrm>
          <a:prstGeom prst="rect">
            <a:avLst/>
          </a:prstGeom>
          <a:solidFill>
            <a:srgbClr val="003D6A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de-DE" sz="900"/>
              <a:t>Kamera</a:t>
            </a:r>
          </a:p>
        </xdr:txBody>
      </xdr:sp>
      <xdr:sp macro="" textlink="">
        <xdr:nvSpPr>
          <xdr:cNvPr id="18" name="Rechteck 17">
            <a:extLst>
              <a:ext uri="{FF2B5EF4-FFF2-40B4-BE49-F238E27FC236}">
                <a16:creationId xmlns:a16="http://schemas.microsoft.com/office/drawing/2014/main" id="{EF047766-020C-425F-85FE-62D23403504C}"/>
              </a:ext>
            </a:extLst>
          </xdr:cNvPr>
          <xdr:cNvSpPr/>
        </xdr:nvSpPr>
        <xdr:spPr>
          <a:xfrm>
            <a:off x="6734594" y="2588370"/>
            <a:ext cx="495300" cy="117947"/>
          </a:xfrm>
          <a:prstGeom prst="rect">
            <a:avLst/>
          </a:prstGeom>
          <a:solidFill>
            <a:srgbClr val="003D6A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e-DE"/>
          </a:p>
        </xdr:txBody>
      </xdr:sp>
      <xdr:sp macro="" textlink="">
        <xdr:nvSpPr>
          <xdr:cNvPr id="19" name="Rechteck 18">
            <a:extLst>
              <a:ext uri="{FF2B5EF4-FFF2-40B4-BE49-F238E27FC236}">
                <a16:creationId xmlns:a16="http://schemas.microsoft.com/office/drawing/2014/main" id="{7538CE14-5D39-4602-A77B-6E41ACDD1C97}"/>
              </a:ext>
            </a:extLst>
          </xdr:cNvPr>
          <xdr:cNvSpPr/>
        </xdr:nvSpPr>
        <xdr:spPr>
          <a:xfrm>
            <a:off x="6839003" y="1274017"/>
            <a:ext cx="288000" cy="108000"/>
          </a:xfrm>
          <a:prstGeom prst="rect">
            <a:avLst/>
          </a:prstGeom>
          <a:solidFill>
            <a:schemeClr val="bg1">
              <a:lumMod val="6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e-DE"/>
          </a:p>
        </xdr:txBody>
      </xdr:sp>
      <xdr:sp macro="" textlink="">
        <xdr:nvSpPr>
          <xdr:cNvPr id="20" name="Rechteck 19">
            <a:extLst>
              <a:ext uri="{FF2B5EF4-FFF2-40B4-BE49-F238E27FC236}">
                <a16:creationId xmlns:a16="http://schemas.microsoft.com/office/drawing/2014/main" id="{2BA57C15-AEF4-4C86-9F3E-CF6B30D25B39}"/>
              </a:ext>
            </a:extLst>
          </xdr:cNvPr>
          <xdr:cNvSpPr/>
        </xdr:nvSpPr>
        <xdr:spPr>
          <a:xfrm>
            <a:off x="6646198" y="2695169"/>
            <a:ext cx="710113" cy="868130"/>
          </a:xfrm>
          <a:prstGeom prst="rect">
            <a:avLst/>
          </a:prstGeom>
          <a:solidFill>
            <a:srgbClr val="009EE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e-DE" sz="500" b="1"/>
          </a:p>
          <a:p>
            <a:pPr algn="ctr"/>
            <a:endParaRPr lang="de-DE" sz="500" b="1"/>
          </a:p>
          <a:p>
            <a:pPr algn="ctr"/>
            <a:endParaRPr lang="de-DE" sz="500" b="1"/>
          </a:p>
          <a:p>
            <a:pPr algn="ctr"/>
            <a:endParaRPr lang="de-DE" sz="500" b="1"/>
          </a:p>
          <a:p>
            <a:pPr algn="ctr"/>
            <a:endParaRPr lang="de-DE" sz="500" b="1"/>
          </a:p>
          <a:p>
            <a:pPr algn="ctr"/>
            <a:endParaRPr lang="de-DE" sz="500" b="1"/>
          </a:p>
          <a:p>
            <a:pPr algn="ctr"/>
            <a:r>
              <a:rPr lang="de-DE" sz="500" b="1"/>
              <a:t>Objektiv</a:t>
            </a:r>
          </a:p>
        </xdr:txBody>
      </xdr:sp>
      <xdr:sp macro="" textlink="">
        <xdr:nvSpPr>
          <xdr:cNvPr id="21" name="Rechteck 20">
            <a:extLst>
              <a:ext uri="{FF2B5EF4-FFF2-40B4-BE49-F238E27FC236}">
                <a16:creationId xmlns:a16="http://schemas.microsoft.com/office/drawing/2014/main" id="{5A017942-F849-4C55-A65B-A4766547397E}"/>
              </a:ext>
            </a:extLst>
          </xdr:cNvPr>
          <xdr:cNvSpPr/>
        </xdr:nvSpPr>
        <xdr:spPr>
          <a:xfrm>
            <a:off x="7363930" y="2897237"/>
            <a:ext cx="41757" cy="86478"/>
          </a:xfrm>
          <a:prstGeom prst="rect">
            <a:avLst/>
          </a:prstGeom>
          <a:solidFill>
            <a:schemeClr val="bg1">
              <a:lumMod val="6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e-DE"/>
          </a:p>
        </xdr:txBody>
      </xdr:sp>
      <xdr:sp macro="" textlink="">
        <xdr:nvSpPr>
          <xdr:cNvPr id="22" name="Rechteck 21">
            <a:extLst>
              <a:ext uri="{FF2B5EF4-FFF2-40B4-BE49-F238E27FC236}">
                <a16:creationId xmlns:a16="http://schemas.microsoft.com/office/drawing/2014/main" id="{49B53772-EF7D-4E9B-91A2-E022DC174426}"/>
              </a:ext>
            </a:extLst>
          </xdr:cNvPr>
          <xdr:cNvSpPr/>
        </xdr:nvSpPr>
        <xdr:spPr>
          <a:xfrm>
            <a:off x="7363930" y="3135587"/>
            <a:ext cx="41757" cy="86478"/>
          </a:xfrm>
          <a:prstGeom prst="rect">
            <a:avLst/>
          </a:prstGeom>
          <a:solidFill>
            <a:schemeClr val="bg1">
              <a:lumMod val="6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e-DE"/>
          </a:p>
        </xdr:txBody>
      </xdr:sp>
      <xdr:sp macro="" textlink="">
        <xdr:nvSpPr>
          <xdr:cNvPr id="23" name="Rechteck 22">
            <a:extLst>
              <a:ext uri="{FF2B5EF4-FFF2-40B4-BE49-F238E27FC236}">
                <a16:creationId xmlns:a16="http://schemas.microsoft.com/office/drawing/2014/main" id="{98283353-7FC4-44EF-B49A-652812C3FFFC}"/>
              </a:ext>
            </a:extLst>
          </xdr:cNvPr>
          <xdr:cNvSpPr/>
        </xdr:nvSpPr>
        <xdr:spPr>
          <a:xfrm>
            <a:off x="6650244" y="2897236"/>
            <a:ext cx="717257" cy="86478"/>
          </a:xfrm>
          <a:prstGeom prst="rect">
            <a:avLst/>
          </a:prstGeom>
          <a:solidFill>
            <a:schemeClr val="bg1"/>
          </a:solidFill>
          <a:ln w="6350">
            <a:solidFill>
              <a:schemeClr val="tx1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e-DE"/>
          </a:p>
        </xdr:txBody>
      </xdr:sp>
      <xdr:sp macro="" textlink="">
        <xdr:nvSpPr>
          <xdr:cNvPr id="24" name="Rechteck 23">
            <a:extLst>
              <a:ext uri="{FF2B5EF4-FFF2-40B4-BE49-F238E27FC236}">
                <a16:creationId xmlns:a16="http://schemas.microsoft.com/office/drawing/2014/main" id="{E1BD6801-79D3-40B9-A923-F7EF7A9DDD9C}"/>
              </a:ext>
            </a:extLst>
          </xdr:cNvPr>
          <xdr:cNvSpPr/>
        </xdr:nvSpPr>
        <xdr:spPr>
          <a:xfrm>
            <a:off x="6650244" y="3135587"/>
            <a:ext cx="717257" cy="86478"/>
          </a:xfrm>
          <a:prstGeom prst="rect">
            <a:avLst/>
          </a:prstGeom>
          <a:solidFill>
            <a:schemeClr val="bg1"/>
          </a:solidFill>
          <a:ln w="6350">
            <a:solidFill>
              <a:schemeClr val="tx1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e-DE"/>
          </a:p>
        </xdr:txBody>
      </xdr:sp>
    </xdr:grpSp>
    <xdr:clientData/>
  </xdr:twoCellAnchor>
  <xdr:twoCellAnchor editAs="absolute">
    <xdr:from>
      <xdr:col>8</xdr:col>
      <xdr:colOff>1143736</xdr:colOff>
      <xdr:row>57</xdr:row>
      <xdr:rowOff>15564</xdr:rowOff>
    </xdr:from>
    <xdr:to>
      <xdr:col>9</xdr:col>
      <xdr:colOff>1488908</xdr:colOff>
      <xdr:row>58</xdr:row>
      <xdr:rowOff>152048</xdr:rowOff>
    </xdr:to>
    <xdr:sp macro="" textlink="">
      <xdr:nvSpPr>
        <xdr:cNvPr id="42" name="Rechteck 41">
          <a:extLst>
            <a:ext uri="{FF2B5EF4-FFF2-40B4-BE49-F238E27FC236}">
              <a16:creationId xmlns:a16="http://schemas.microsoft.com/office/drawing/2014/main" id="{6216C883-37F2-4F9E-B4B9-878C7A8FD6A8}"/>
            </a:ext>
          </a:extLst>
        </xdr:cNvPr>
        <xdr:cNvSpPr/>
      </xdr:nvSpPr>
      <xdr:spPr>
        <a:xfrm rot="5400000">
          <a:off x="6761262" y="5423058"/>
          <a:ext cx="336957" cy="19300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vert270" wrap="square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DE" sz="1200" b="1">
              <a:solidFill>
                <a:schemeClr val="tx2"/>
              </a:solidFill>
            </a:rPr>
            <a:t>Field of View (FOV)</a:t>
          </a:r>
        </a:p>
      </xdr:txBody>
    </xdr:sp>
    <xdr:clientData/>
  </xdr:twoCellAnchor>
  <xdr:twoCellAnchor editAs="absolute">
    <xdr:from>
      <xdr:col>9</xdr:col>
      <xdr:colOff>764759</xdr:colOff>
      <xdr:row>42</xdr:row>
      <xdr:rowOff>143052</xdr:rowOff>
    </xdr:from>
    <xdr:to>
      <xdr:col>9</xdr:col>
      <xdr:colOff>764926</xdr:colOff>
      <xdr:row>55</xdr:row>
      <xdr:rowOff>56431</xdr:rowOff>
    </xdr:to>
    <xdr:cxnSp macro="">
      <xdr:nvCxnSpPr>
        <xdr:cNvPr id="39" name="Gerade Verbindung mit Pfeil 38">
          <a:extLst>
            <a:ext uri="{FF2B5EF4-FFF2-40B4-BE49-F238E27FC236}">
              <a16:creationId xmlns:a16="http://schemas.microsoft.com/office/drawing/2014/main" id="{93FFC818-33EF-407F-B93B-37C162B6708D}"/>
            </a:ext>
          </a:extLst>
        </xdr:cNvPr>
        <xdr:cNvCxnSpPr>
          <a:cxnSpLocks/>
        </xdr:cNvCxnSpPr>
      </xdr:nvCxnSpPr>
      <xdr:spPr>
        <a:xfrm flipH="1" flipV="1">
          <a:off x="6975059" y="3857802"/>
          <a:ext cx="167" cy="2389879"/>
        </a:xfrm>
        <a:prstGeom prst="straightConnector1">
          <a:avLst/>
        </a:prstGeom>
        <a:ln w="38100">
          <a:solidFill>
            <a:srgbClr val="003D6A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9</xdr:col>
      <xdr:colOff>532419</xdr:colOff>
      <xdr:row>45</xdr:row>
      <xdr:rowOff>108249</xdr:rowOff>
    </xdr:from>
    <xdr:to>
      <xdr:col>9</xdr:col>
      <xdr:colOff>968467</xdr:colOff>
      <xdr:row>51</xdr:row>
      <xdr:rowOff>185366</xdr:rowOff>
    </xdr:to>
    <xdr:sp macro="" textlink="">
      <xdr:nvSpPr>
        <xdr:cNvPr id="41" name="Rechteck 40">
          <a:extLst>
            <a:ext uri="{FF2B5EF4-FFF2-40B4-BE49-F238E27FC236}">
              <a16:creationId xmlns:a16="http://schemas.microsoft.com/office/drawing/2014/main" id="{A0EF7880-3B34-4E89-9341-676E923A9467}"/>
            </a:ext>
          </a:extLst>
        </xdr:cNvPr>
        <xdr:cNvSpPr/>
      </xdr:nvSpPr>
      <xdr:spPr>
        <a:xfrm>
          <a:off x="6961122" y="4167355"/>
          <a:ext cx="426523" cy="11484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vert270" wrap="square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DE" sz="1200" b="1">
              <a:solidFill>
                <a:schemeClr val="tx2"/>
              </a:solidFill>
            </a:rPr>
            <a:t>Arbeitsabstand (a)</a:t>
          </a:r>
        </a:p>
      </xdr:txBody>
    </xdr:sp>
    <xdr:clientData/>
  </xdr:twoCellAnchor>
  <xdr:twoCellAnchor>
    <xdr:from>
      <xdr:col>12</xdr:col>
      <xdr:colOff>824865</xdr:colOff>
      <xdr:row>41</xdr:row>
      <xdr:rowOff>110596</xdr:rowOff>
    </xdr:from>
    <xdr:to>
      <xdr:col>15</xdr:col>
      <xdr:colOff>354</xdr:colOff>
      <xdr:row>52</xdr:row>
      <xdr:rowOff>148478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BDC6358B-4168-4A2E-9E4C-93D9262377C1}"/>
            </a:ext>
          </a:extLst>
        </xdr:cNvPr>
        <xdr:cNvGrpSpPr/>
      </xdr:nvGrpSpPr>
      <xdr:grpSpPr>
        <a:xfrm>
          <a:off x="9549765" y="3634846"/>
          <a:ext cx="2652114" cy="2133382"/>
          <a:chOff x="1844040" y="4530196"/>
          <a:chExt cx="2652114" cy="2133382"/>
        </a:xfrm>
      </xdr:grpSpPr>
      <xdr:sp macro="" textlink="">
        <xdr:nvSpPr>
          <xdr:cNvPr id="54" name="Rechteck 53">
            <a:extLst>
              <a:ext uri="{FF2B5EF4-FFF2-40B4-BE49-F238E27FC236}">
                <a16:creationId xmlns:a16="http://schemas.microsoft.com/office/drawing/2014/main" id="{2DFBE68F-F621-4099-9796-56EA02EC45A2}"/>
              </a:ext>
            </a:extLst>
          </xdr:cNvPr>
          <xdr:cNvSpPr/>
        </xdr:nvSpPr>
        <xdr:spPr>
          <a:xfrm>
            <a:off x="3622629" y="5767435"/>
            <a:ext cx="873525" cy="380507"/>
          </a:xfrm>
          <a:prstGeom prst="rect">
            <a:avLst/>
          </a:prstGeom>
          <a:solidFill>
            <a:srgbClr val="003D6A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r>
              <a:rPr lang="de-DE" sz="1050">
                <a:solidFill>
                  <a:schemeClr val="bg1"/>
                </a:solidFill>
                <a:latin typeface="+mn-lt"/>
                <a:ea typeface="+mn-ea"/>
                <a:cs typeface="+mn-cs"/>
              </a:rPr>
              <a:t>Fokus</a:t>
            </a:r>
          </a:p>
        </xdr:txBody>
      </xdr:sp>
      <xdr:sp macro="" textlink="">
        <xdr:nvSpPr>
          <xdr:cNvPr id="55" name="Rechteck 54">
            <a:extLst>
              <a:ext uri="{FF2B5EF4-FFF2-40B4-BE49-F238E27FC236}">
                <a16:creationId xmlns:a16="http://schemas.microsoft.com/office/drawing/2014/main" id="{1C6A1B58-2272-4D54-8C06-96F4D547E1E0}"/>
              </a:ext>
            </a:extLst>
          </xdr:cNvPr>
          <xdr:cNvSpPr/>
        </xdr:nvSpPr>
        <xdr:spPr>
          <a:xfrm>
            <a:off x="3581516" y="4605244"/>
            <a:ext cx="877335" cy="398547"/>
          </a:xfrm>
          <a:prstGeom prst="rect">
            <a:avLst/>
          </a:prstGeom>
          <a:solidFill>
            <a:srgbClr val="003D6A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de-DE" sz="1050">
                <a:solidFill>
                  <a:schemeClr val="bg1"/>
                </a:solidFill>
              </a:rPr>
              <a:t>Blendenzahl</a:t>
            </a:r>
            <a:endParaRPr lang="de-DE" sz="600">
              <a:solidFill>
                <a:schemeClr val="bg1"/>
              </a:solidFill>
            </a:endParaRPr>
          </a:p>
        </xdr:txBody>
      </xdr:sp>
      <xdr:cxnSp macro="">
        <xdr:nvCxnSpPr>
          <xdr:cNvPr id="70" name="Gerade Verbindung mit Pfeil 69">
            <a:extLst>
              <a:ext uri="{FF2B5EF4-FFF2-40B4-BE49-F238E27FC236}">
                <a16:creationId xmlns:a16="http://schemas.microsoft.com/office/drawing/2014/main" id="{6F423DFC-5C24-45CB-BE9C-C18DD91706EE}"/>
              </a:ext>
            </a:extLst>
          </xdr:cNvPr>
          <xdr:cNvCxnSpPr>
            <a:cxnSpLocks/>
            <a:stCxn id="55" idx="1"/>
            <a:endCxn id="46" idx="3"/>
          </xdr:cNvCxnSpPr>
        </xdr:nvCxnSpPr>
        <xdr:spPr>
          <a:xfrm flipH="1">
            <a:off x="3058036" y="4809785"/>
            <a:ext cx="523480" cy="331524"/>
          </a:xfrm>
          <a:prstGeom prst="straightConnector1">
            <a:avLst/>
          </a:prstGeom>
          <a:ln>
            <a:solidFill>
              <a:srgbClr val="003D6A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89" name="Gruppieren 88">
            <a:extLst>
              <a:ext uri="{FF2B5EF4-FFF2-40B4-BE49-F238E27FC236}">
                <a16:creationId xmlns:a16="http://schemas.microsoft.com/office/drawing/2014/main" id="{C1B6F0AA-5F09-43EF-8780-572A52199450}"/>
              </a:ext>
            </a:extLst>
          </xdr:cNvPr>
          <xdr:cNvGrpSpPr/>
        </xdr:nvGrpSpPr>
        <xdr:grpSpPr>
          <a:xfrm>
            <a:off x="1844040" y="4530196"/>
            <a:ext cx="1213996" cy="2133382"/>
            <a:chOff x="8641079" y="2030263"/>
            <a:chExt cx="777623" cy="866689"/>
          </a:xfrm>
        </xdr:grpSpPr>
        <xdr:grpSp>
          <xdr:nvGrpSpPr>
            <xdr:cNvPr id="65" name="Gruppieren 64">
              <a:extLst>
                <a:ext uri="{FF2B5EF4-FFF2-40B4-BE49-F238E27FC236}">
                  <a16:creationId xmlns:a16="http://schemas.microsoft.com/office/drawing/2014/main" id="{D9462971-1964-40A9-83FE-56B0A4C76A09}"/>
                </a:ext>
              </a:extLst>
            </xdr:cNvPr>
            <xdr:cNvGrpSpPr/>
          </xdr:nvGrpSpPr>
          <xdr:grpSpPr>
            <a:xfrm>
              <a:off x="8654143" y="2030263"/>
              <a:ext cx="764559" cy="866689"/>
              <a:chOff x="8630653" y="2041492"/>
              <a:chExt cx="762266" cy="874711"/>
            </a:xfrm>
          </xdr:grpSpPr>
          <xdr:grpSp>
            <xdr:nvGrpSpPr>
              <xdr:cNvPr id="53" name="Gruppieren 52">
                <a:extLst>
                  <a:ext uri="{FF2B5EF4-FFF2-40B4-BE49-F238E27FC236}">
                    <a16:creationId xmlns:a16="http://schemas.microsoft.com/office/drawing/2014/main" id="{282FE34C-C9FE-4978-B07E-E560EFA7D418}"/>
                  </a:ext>
                </a:extLst>
              </xdr:cNvPr>
              <xdr:cNvGrpSpPr/>
            </xdr:nvGrpSpPr>
            <xdr:grpSpPr>
              <a:xfrm>
                <a:off x="8631939" y="2041492"/>
                <a:ext cx="760980" cy="874711"/>
                <a:chOff x="8626174" y="2016928"/>
                <a:chExt cx="761231" cy="857164"/>
              </a:xfrm>
            </xdr:grpSpPr>
            <xdr:sp macro="" textlink="">
              <xdr:nvSpPr>
                <xdr:cNvPr id="45" name="Rechteck 44">
                  <a:extLst>
                    <a:ext uri="{FF2B5EF4-FFF2-40B4-BE49-F238E27FC236}">
                      <a16:creationId xmlns:a16="http://schemas.microsoft.com/office/drawing/2014/main" id="{47C82373-DB0B-44C4-95C3-93819A978B54}"/>
                    </a:ext>
                  </a:extLst>
                </xdr:cNvPr>
                <xdr:cNvSpPr/>
              </xdr:nvSpPr>
              <xdr:spPr>
                <a:xfrm>
                  <a:off x="8626174" y="2016928"/>
                  <a:ext cx="711740" cy="857164"/>
                </a:xfrm>
                <a:prstGeom prst="rect">
                  <a:avLst/>
                </a:prstGeom>
                <a:solidFill>
                  <a:srgbClr val="009EE0"/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rtlCol="0" anchor="ctr"/>
                <a:lstStyle>
                  <a:defPPr>
                    <a:defRPr lang="de-DE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de-DE" sz="1400"/>
                    <a:t>Objektiv</a:t>
                  </a:r>
                </a:p>
                <a:p>
                  <a:pPr algn="ctr"/>
                  <a:endParaRPr lang="de-DE" sz="1400"/>
                </a:p>
                <a:p>
                  <a:pPr algn="ctr"/>
                  <a:endParaRPr lang="de-DE" sz="1400"/>
                </a:p>
                <a:p>
                  <a:pPr algn="ctr"/>
                  <a:endParaRPr lang="de-DE" sz="1400"/>
                </a:p>
                <a:p>
                  <a:pPr algn="ctr"/>
                  <a:endParaRPr lang="de-DE" sz="1400"/>
                </a:p>
                <a:p>
                  <a:pPr algn="ctr"/>
                  <a:endParaRPr lang="de-DE" sz="1400"/>
                </a:p>
                <a:p>
                  <a:pPr algn="ctr"/>
                  <a:endParaRPr lang="de-DE" sz="1400"/>
                </a:p>
                <a:p>
                  <a:pPr algn="ctr"/>
                  <a:endParaRPr lang="de-DE" sz="1400"/>
                </a:p>
                <a:p>
                  <a:pPr algn="ctr"/>
                  <a:endParaRPr lang="de-DE" sz="1400"/>
                </a:p>
              </xdr:txBody>
            </xdr:sp>
            <xdr:sp macro="" textlink="">
              <xdr:nvSpPr>
                <xdr:cNvPr id="46" name="Rechteck 45">
                  <a:extLst>
                    <a:ext uri="{FF2B5EF4-FFF2-40B4-BE49-F238E27FC236}">
                      <a16:creationId xmlns:a16="http://schemas.microsoft.com/office/drawing/2014/main" id="{EDD04C93-EB6F-4D5B-85B6-779C8C7036CD}"/>
                    </a:ext>
                  </a:extLst>
                </xdr:cNvPr>
                <xdr:cNvSpPr/>
              </xdr:nvSpPr>
              <xdr:spPr>
                <a:xfrm>
                  <a:off x="9345552" y="2213179"/>
                  <a:ext cx="41853" cy="85482"/>
                </a:xfrm>
                <a:prstGeom prst="rect">
                  <a:avLst/>
                </a:prstGeom>
                <a:solidFill>
                  <a:schemeClr val="bg1">
                    <a:lumMod val="65000"/>
                  </a:schemeClr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rtlCol="0" anchor="ctr"/>
                <a:lstStyle>
                  <a:defPPr>
                    <a:defRPr lang="de-DE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de-DE" sz="4000"/>
                </a:p>
              </xdr:txBody>
            </xdr:sp>
            <xdr:sp macro="" textlink="">
              <xdr:nvSpPr>
                <xdr:cNvPr id="47" name="Rechteck 46">
                  <a:extLst>
                    <a:ext uri="{FF2B5EF4-FFF2-40B4-BE49-F238E27FC236}">
                      <a16:creationId xmlns:a16="http://schemas.microsoft.com/office/drawing/2014/main" id="{E92A04AE-9609-41D9-BA1C-E33414E5CBC5}"/>
                    </a:ext>
                  </a:extLst>
                </xdr:cNvPr>
                <xdr:cNvSpPr/>
              </xdr:nvSpPr>
              <xdr:spPr>
                <a:xfrm>
                  <a:off x="8630231" y="2213178"/>
                  <a:ext cx="718900" cy="85482"/>
                </a:xfrm>
                <a:prstGeom prst="rect">
                  <a:avLst/>
                </a:prstGeom>
                <a:solidFill>
                  <a:schemeClr val="bg1"/>
                </a:solidFill>
                <a:ln w="6350">
                  <a:solidFill>
                    <a:schemeClr val="tx1"/>
                  </a:solidFill>
                  <a:prstDash val="solid"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rtlCol="0" anchor="ctr"/>
                <a:lstStyle>
                  <a:defPPr>
                    <a:defRPr lang="de-DE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de-DE" sz="4000"/>
                </a:p>
              </xdr:txBody>
            </xdr:sp>
            <xdr:sp macro="" textlink="">
              <xdr:nvSpPr>
                <xdr:cNvPr id="48" name="Rechteck 47">
                  <a:extLst>
                    <a:ext uri="{FF2B5EF4-FFF2-40B4-BE49-F238E27FC236}">
                      <a16:creationId xmlns:a16="http://schemas.microsoft.com/office/drawing/2014/main" id="{D1BE4104-923E-43B8-904C-15DF210BF62F}"/>
                    </a:ext>
                  </a:extLst>
                </xdr:cNvPr>
                <xdr:cNvSpPr/>
              </xdr:nvSpPr>
              <xdr:spPr>
                <a:xfrm>
                  <a:off x="8630231" y="2553561"/>
                  <a:ext cx="718900" cy="85482"/>
                </a:xfrm>
                <a:prstGeom prst="rect">
                  <a:avLst/>
                </a:prstGeom>
                <a:solidFill>
                  <a:schemeClr val="bg1"/>
                </a:solidFill>
                <a:ln w="6350">
                  <a:solidFill>
                    <a:schemeClr val="tx1"/>
                  </a:solidFill>
                  <a:prstDash val="solid"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rtlCol="0" anchor="ctr"/>
                <a:lstStyle>
                  <a:defPPr>
                    <a:defRPr lang="de-DE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de-DE" sz="4000"/>
                </a:p>
              </xdr:txBody>
            </xdr:sp>
            <xdr:sp macro="" textlink="">
              <xdr:nvSpPr>
                <xdr:cNvPr id="50" name="Rechteck 49">
                  <a:extLst>
                    <a:ext uri="{FF2B5EF4-FFF2-40B4-BE49-F238E27FC236}">
                      <a16:creationId xmlns:a16="http://schemas.microsoft.com/office/drawing/2014/main" id="{6EABC3A5-3881-4193-9C20-5C04A3485968}"/>
                    </a:ext>
                  </a:extLst>
                </xdr:cNvPr>
                <xdr:cNvSpPr/>
              </xdr:nvSpPr>
              <xdr:spPr>
                <a:xfrm>
                  <a:off x="9345314" y="2555092"/>
                  <a:ext cx="41853" cy="85482"/>
                </a:xfrm>
                <a:prstGeom prst="rect">
                  <a:avLst/>
                </a:prstGeom>
                <a:solidFill>
                  <a:schemeClr val="bg1">
                    <a:lumMod val="65000"/>
                  </a:schemeClr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rtlCol="0" anchor="ctr"/>
                <a:lstStyle>
                  <a:defPPr>
                    <a:defRPr lang="de-DE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de-DE" sz="4000"/>
                </a:p>
              </xdr:txBody>
            </xdr:sp>
          </xdr:grpSp>
          <xdr:sp macro="" textlink="">
            <xdr:nvSpPr>
              <xdr:cNvPr id="56" name="Rechteck 55">
                <a:extLst>
                  <a:ext uri="{FF2B5EF4-FFF2-40B4-BE49-F238E27FC236}">
                    <a16:creationId xmlns:a16="http://schemas.microsoft.com/office/drawing/2014/main" id="{3CE608C6-7529-45CB-9F49-EEE200E6A571}"/>
                  </a:ext>
                </a:extLst>
              </xdr:cNvPr>
              <xdr:cNvSpPr/>
            </xdr:nvSpPr>
            <xdr:spPr>
              <a:xfrm>
                <a:off x="8630653" y="2360446"/>
                <a:ext cx="709360" cy="141621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t"/>
              <a:lstStyle>
                <a:defPPr>
                  <a:defRPr lang="de-DE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de-DE" sz="1100"/>
                  <a:t>1  2   …    8   11</a:t>
                </a:r>
              </a:p>
            </xdr:txBody>
          </xdr:sp>
          <xdr:cxnSp macro="">
            <xdr:nvCxnSpPr>
              <xdr:cNvPr id="59" name="Gerader Verbinder 58">
                <a:extLst>
                  <a:ext uri="{FF2B5EF4-FFF2-40B4-BE49-F238E27FC236}">
                    <a16:creationId xmlns:a16="http://schemas.microsoft.com/office/drawing/2014/main" id="{8894C9AC-FEE5-4446-ADBF-2CBECE772499}"/>
                  </a:ext>
                </a:extLst>
              </xdr:cNvPr>
              <xdr:cNvCxnSpPr>
                <a:cxnSpLocks/>
              </xdr:cNvCxnSpPr>
            </xdr:nvCxnSpPr>
            <xdr:spPr>
              <a:xfrm rot="10800000" flipH="1" flipV="1">
                <a:off x="8751970" y="2317508"/>
                <a:ext cx="0" cy="62989"/>
              </a:xfrm>
              <a:prstGeom prst="line">
                <a:avLst/>
              </a:prstGeom>
              <a:ln w="28575">
                <a:solidFill>
                  <a:schemeClr val="bg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2" name="Gerader Verbinder 61">
                <a:extLst>
                  <a:ext uri="{FF2B5EF4-FFF2-40B4-BE49-F238E27FC236}">
                    <a16:creationId xmlns:a16="http://schemas.microsoft.com/office/drawing/2014/main" id="{C00C47D9-8928-46FA-8ACB-152546FF1825}"/>
                  </a:ext>
                </a:extLst>
              </xdr:cNvPr>
              <xdr:cNvCxnSpPr>
                <a:cxnSpLocks/>
              </xdr:cNvCxnSpPr>
            </xdr:nvCxnSpPr>
            <xdr:spPr>
              <a:xfrm rot="10800000" flipH="1" flipV="1">
                <a:off x="9075842" y="2317508"/>
                <a:ext cx="0" cy="62989"/>
              </a:xfrm>
              <a:prstGeom prst="line">
                <a:avLst/>
              </a:prstGeom>
              <a:ln w="28575">
                <a:solidFill>
                  <a:schemeClr val="bg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3" name="Gerader Verbinder 62">
                <a:extLst>
                  <a:ext uri="{FF2B5EF4-FFF2-40B4-BE49-F238E27FC236}">
                    <a16:creationId xmlns:a16="http://schemas.microsoft.com/office/drawing/2014/main" id="{A3D5F21E-B6C3-4507-B3DA-AA567BAF422E}"/>
                  </a:ext>
                </a:extLst>
              </xdr:cNvPr>
              <xdr:cNvCxnSpPr>
                <a:cxnSpLocks/>
              </xdr:cNvCxnSpPr>
            </xdr:nvCxnSpPr>
            <xdr:spPr>
              <a:xfrm rot="10800000" flipH="1" flipV="1">
                <a:off x="8834096" y="2317508"/>
                <a:ext cx="0" cy="62989"/>
              </a:xfrm>
              <a:prstGeom prst="line">
                <a:avLst/>
              </a:prstGeom>
              <a:ln w="28575">
                <a:solidFill>
                  <a:schemeClr val="bg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4" name="Gerader Verbinder 63">
                <a:extLst>
                  <a:ext uri="{FF2B5EF4-FFF2-40B4-BE49-F238E27FC236}">
                    <a16:creationId xmlns:a16="http://schemas.microsoft.com/office/drawing/2014/main" id="{9C13E758-C77F-4822-BFC3-0BFBA932DE88}"/>
                  </a:ext>
                </a:extLst>
              </xdr:cNvPr>
              <xdr:cNvCxnSpPr>
                <a:cxnSpLocks/>
              </xdr:cNvCxnSpPr>
            </xdr:nvCxnSpPr>
            <xdr:spPr>
              <a:xfrm rot="10800000" flipH="1" flipV="1">
                <a:off x="9196577" y="2317508"/>
                <a:ext cx="0" cy="62989"/>
              </a:xfrm>
              <a:prstGeom prst="line">
                <a:avLst/>
              </a:prstGeom>
              <a:ln w="28575">
                <a:solidFill>
                  <a:schemeClr val="bg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66" name="Textfeld 65">
              <a:extLst>
                <a:ext uri="{FF2B5EF4-FFF2-40B4-BE49-F238E27FC236}">
                  <a16:creationId xmlns:a16="http://schemas.microsoft.com/office/drawing/2014/main" id="{A857B960-CFB8-45B9-8F47-090D95DC85E9}"/>
                </a:ext>
              </a:extLst>
            </xdr:cNvPr>
            <xdr:cNvSpPr txBox="1"/>
          </xdr:nvSpPr>
          <xdr:spPr>
            <a:xfrm>
              <a:off x="8641079" y="2710902"/>
              <a:ext cx="172452" cy="10266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b"/>
            <a:lstStyle/>
            <a:p>
              <a:pPr algn="ctr"/>
              <a:r>
                <a:rPr lang="de-DE" sz="1100" b="0" i="0">
                  <a:solidFill>
                    <a:schemeClr val="bg1"/>
                  </a:solidFill>
                  <a:effectLst/>
                  <a:latin typeface="+mn-lt"/>
                  <a:ea typeface="+mn-ea"/>
                  <a:cs typeface="+mn-cs"/>
                </a:rPr>
                <a:t>∞</a:t>
              </a:r>
              <a:endParaRPr lang="de-DE" sz="1100">
                <a:solidFill>
                  <a:schemeClr val="bg1"/>
                </a:solidFill>
              </a:endParaRPr>
            </a:p>
          </xdr:txBody>
        </xdr:sp>
        <xdr:sp macro="" textlink="">
          <xdr:nvSpPr>
            <xdr:cNvPr id="67" name="Rechteck 66">
              <a:extLst>
                <a:ext uri="{FF2B5EF4-FFF2-40B4-BE49-F238E27FC236}">
                  <a16:creationId xmlns:a16="http://schemas.microsoft.com/office/drawing/2014/main" id="{0F33F643-0AB0-4CE7-A217-CC1A616C211A}"/>
                </a:ext>
              </a:extLst>
            </xdr:cNvPr>
            <xdr:cNvSpPr/>
          </xdr:nvSpPr>
          <xdr:spPr>
            <a:xfrm>
              <a:off x="8761391" y="2673555"/>
              <a:ext cx="406854" cy="140016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b"/>
            <a:lstStyle>
              <a:defPPr>
                <a:defRPr lang="de-DE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de-DE" sz="1100"/>
                <a:t>Fokus</a:t>
              </a:r>
            </a:p>
          </xdr:txBody>
        </xdr:sp>
        <xdr:sp macro="" textlink="">
          <xdr:nvSpPr>
            <xdr:cNvPr id="68" name="Rechteck 67">
              <a:extLst>
                <a:ext uri="{FF2B5EF4-FFF2-40B4-BE49-F238E27FC236}">
                  <a16:creationId xmlns:a16="http://schemas.microsoft.com/office/drawing/2014/main" id="{BA317B1B-FDB0-42B3-8F3B-4D1AE9CD4800}"/>
                </a:ext>
              </a:extLst>
            </xdr:cNvPr>
            <xdr:cNvSpPr/>
          </xdr:nvSpPr>
          <xdr:spPr>
            <a:xfrm>
              <a:off x="9022081" y="2673555"/>
              <a:ext cx="387302" cy="140016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b"/>
            <a:lstStyle>
              <a:defPPr>
                <a:defRPr lang="de-DE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de-DE" sz="1100" baseline="0"/>
                <a:t>50mm</a:t>
              </a:r>
              <a:endParaRPr lang="de-DE" sz="1100"/>
            </a:p>
          </xdr:txBody>
        </xdr:sp>
        <xdr:cxnSp macro="">
          <xdr:nvCxnSpPr>
            <xdr:cNvPr id="73" name="Gerader Verbinder 72">
              <a:extLst>
                <a:ext uri="{FF2B5EF4-FFF2-40B4-BE49-F238E27FC236}">
                  <a16:creationId xmlns:a16="http://schemas.microsoft.com/office/drawing/2014/main" id="{BCD8FE14-D040-4057-94E8-5C1877F86F44}"/>
                </a:ext>
              </a:extLst>
            </xdr:cNvPr>
            <xdr:cNvCxnSpPr>
              <a:cxnSpLocks/>
            </xdr:cNvCxnSpPr>
          </xdr:nvCxnSpPr>
          <xdr:spPr>
            <a:xfrm rot="10800000" flipH="1" flipV="1">
              <a:off x="9050141" y="2235383"/>
              <a:ext cx="0" cy="71340"/>
            </a:xfrm>
            <a:prstGeom prst="line">
              <a:avLst/>
            </a:prstGeom>
            <a:ln w="57150">
              <a:solidFill>
                <a:srgbClr val="BCC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4" name="Gerader Verbinder 73">
              <a:extLst>
                <a:ext uri="{FF2B5EF4-FFF2-40B4-BE49-F238E27FC236}">
                  <a16:creationId xmlns:a16="http://schemas.microsoft.com/office/drawing/2014/main" id="{1335E347-7457-4DA6-9027-9F5D2E6B7BEC}"/>
                </a:ext>
              </a:extLst>
            </xdr:cNvPr>
            <xdr:cNvCxnSpPr>
              <a:cxnSpLocks/>
            </xdr:cNvCxnSpPr>
          </xdr:nvCxnSpPr>
          <xdr:spPr>
            <a:xfrm rot="10800000" flipH="1" flipV="1">
              <a:off x="9207136" y="2579372"/>
              <a:ext cx="0" cy="71340"/>
            </a:xfrm>
            <a:prstGeom prst="line">
              <a:avLst/>
            </a:prstGeom>
            <a:ln w="57150">
              <a:solidFill>
                <a:srgbClr val="BCC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07" name="Gerade Verbindung mit Pfeil 106">
            <a:extLst>
              <a:ext uri="{FF2B5EF4-FFF2-40B4-BE49-F238E27FC236}">
                <a16:creationId xmlns:a16="http://schemas.microsoft.com/office/drawing/2014/main" id="{AA7B8717-B104-4725-AEBD-DDD4A51CE802}"/>
              </a:ext>
            </a:extLst>
          </xdr:cNvPr>
          <xdr:cNvCxnSpPr>
            <a:cxnSpLocks/>
            <a:stCxn id="54" idx="1"/>
            <a:endCxn id="50" idx="3"/>
          </xdr:cNvCxnSpPr>
        </xdr:nvCxnSpPr>
        <xdr:spPr>
          <a:xfrm flipH="1">
            <a:off x="3053838" y="5958641"/>
            <a:ext cx="568791" cy="1745"/>
          </a:xfrm>
          <a:prstGeom prst="straightConnector1">
            <a:avLst/>
          </a:prstGeom>
          <a:ln>
            <a:solidFill>
              <a:srgbClr val="003D6A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absolute">
    <xdr:from>
      <xdr:col>11</xdr:col>
      <xdr:colOff>140970</xdr:colOff>
      <xdr:row>8</xdr:row>
      <xdr:rowOff>134471</xdr:rowOff>
    </xdr:from>
    <xdr:to>
      <xdr:col>12</xdr:col>
      <xdr:colOff>479611</xdr:colOff>
      <xdr:row>50</xdr:row>
      <xdr:rowOff>184673</xdr:rowOff>
    </xdr:to>
    <xdr:cxnSp macro="">
      <xdr:nvCxnSpPr>
        <xdr:cNvPr id="40" name="Gerade Verbindung mit Pfeil 39">
          <a:extLst>
            <a:ext uri="{FF2B5EF4-FFF2-40B4-BE49-F238E27FC236}">
              <a16:creationId xmlns:a16="http://schemas.microsoft.com/office/drawing/2014/main" id="{E255CCF3-65A2-4927-B9FF-CC7B56E643D5}"/>
            </a:ext>
          </a:extLst>
        </xdr:cNvPr>
        <xdr:cNvCxnSpPr>
          <a:cxnSpLocks/>
        </xdr:cNvCxnSpPr>
      </xdr:nvCxnSpPr>
      <xdr:spPr>
        <a:xfrm flipV="1">
          <a:off x="8622142" y="1938618"/>
          <a:ext cx="589093" cy="3470798"/>
        </a:xfrm>
        <a:prstGeom prst="straightConnector1">
          <a:avLst/>
        </a:prstGeom>
        <a:ln w="38100" cap="flat">
          <a:solidFill>
            <a:srgbClr val="BCCF00"/>
          </a:solidFill>
          <a:miter lim="800000"/>
          <a:headEnd type="triangle" w="lg" len="lg"/>
          <a:tailEnd type="non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5</xdr:col>
      <xdr:colOff>1287780</xdr:colOff>
      <xdr:row>8</xdr:row>
      <xdr:rowOff>114300</xdr:rowOff>
    </xdr:from>
    <xdr:to>
      <xdr:col>9</xdr:col>
      <xdr:colOff>664845</xdr:colOff>
      <xdr:row>45</xdr:row>
      <xdr:rowOff>143772</xdr:rowOff>
    </xdr:to>
    <xdr:cxnSp macro="">
      <xdr:nvCxnSpPr>
        <xdr:cNvPr id="52" name="Gerade Verbindung mit Pfeil 51">
          <a:extLst>
            <a:ext uri="{FF2B5EF4-FFF2-40B4-BE49-F238E27FC236}">
              <a16:creationId xmlns:a16="http://schemas.microsoft.com/office/drawing/2014/main" id="{E0F852FA-CE20-496C-B759-BB4C4750E3A3}"/>
            </a:ext>
          </a:extLst>
        </xdr:cNvPr>
        <xdr:cNvCxnSpPr>
          <a:cxnSpLocks/>
        </xdr:cNvCxnSpPr>
      </xdr:nvCxnSpPr>
      <xdr:spPr>
        <a:xfrm flipH="1" flipV="1">
          <a:off x="3705225" y="1857375"/>
          <a:ext cx="3362325" cy="2383155"/>
        </a:xfrm>
        <a:prstGeom prst="straightConnector1">
          <a:avLst/>
        </a:prstGeom>
        <a:ln w="38100">
          <a:solidFill>
            <a:srgbClr val="003D6A"/>
          </a:solidFill>
          <a:headEnd type="triangle" w="lg" len="lg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9</xdr:col>
      <xdr:colOff>57150</xdr:colOff>
      <xdr:row>8</xdr:row>
      <xdr:rowOff>91440</xdr:rowOff>
    </xdr:from>
    <xdr:to>
      <xdr:col>9</xdr:col>
      <xdr:colOff>514350</xdr:colOff>
      <xdr:row>40</xdr:row>
      <xdr:rowOff>105672</xdr:rowOff>
    </xdr:to>
    <xdr:cxnSp macro="">
      <xdr:nvCxnSpPr>
        <xdr:cNvPr id="58" name="Gerade Verbindung mit Pfeil 57">
          <a:extLst>
            <a:ext uri="{FF2B5EF4-FFF2-40B4-BE49-F238E27FC236}">
              <a16:creationId xmlns:a16="http://schemas.microsoft.com/office/drawing/2014/main" id="{70832A8C-856B-4827-81E4-0E383A712D94}"/>
            </a:ext>
          </a:extLst>
        </xdr:cNvPr>
        <xdr:cNvCxnSpPr>
          <a:cxnSpLocks/>
        </xdr:cNvCxnSpPr>
      </xdr:nvCxnSpPr>
      <xdr:spPr>
        <a:xfrm flipH="1" flipV="1">
          <a:off x="6410325" y="1838325"/>
          <a:ext cx="449580" cy="1459230"/>
        </a:xfrm>
        <a:prstGeom prst="straightConnector1">
          <a:avLst/>
        </a:prstGeom>
        <a:ln w="38100">
          <a:solidFill>
            <a:srgbClr val="009EE0"/>
          </a:solidFill>
          <a:headEnd type="triangle" w="lg" len="lg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13</xdr:row>
      <xdr:rowOff>180975</xdr:rowOff>
    </xdr:from>
    <xdr:to>
      <xdr:col>18</xdr:col>
      <xdr:colOff>643247</xdr:colOff>
      <xdr:row>36</xdr:row>
      <xdr:rowOff>119475</xdr:rowOff>
    </xdr:to>
    <xdr:grpSp>
      <xdr:nvGrpSpPr>
        <xdr:cNvPr id="24" name="Gruppieren 23">
          <a:extLst>
            <a:ext uri="{FF2B5EF4-FFF2-40B4-BE49-F238E27FC236}">
              <a16:creationId xmlns:a16="http://schemas.microsoft.com/office/drawing/2014/main" id="{89C4EEE0-7BFD-4988-AE01-99161D889289}"/>
            </a:ext>
          </a:extLst>
        </xdr:cNvPr>
        <xdr:cNvGrpSpPr/>
      </xdr:nvGrpSpPr>
      <xdr:grpSpPr>
        <a:xfrm>
          <a:off x="19050" y="2657475"/>
          <a:ext cx="14559272" cy="4320000"/>
          <a:chOff x="200025" y="2781300"/>
          <a:chExt cx="14559272" cy="4320000"/>
        </a:xfrm>
      </xdr:grpSpPr>
      <xdr:pic>
        <xdr:nvPicPr>
          <xdr:cNvPr id="2" name="Grafik 1" descr="AMEH35">
            <a:extLst>
              <a:ext uri="{FF2B5EF4-FFF2-40B4-BE49-F238E27FC236}">
                <a16:creationId xmlns:a16="http://schemas.microsoft.com/office/drawing/2014/main" id="{780DC485-6521-40AA-865A-EAA239F1DBE6}"/>
              </a:ext>
              <a:ext uri="{C183D7F6-B498-43B3-948B-1728B52AA6E4}">
                <adec:decorative xmlns:adec="http://schemas.microsoft.com/office/drawing/2017/decorative" val="0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205947" y="2781300"/>
            <a:ext cx="2409035" cy="4320000"/>
          </a:xfrm>
          <a:prstGeom prst="rect">
            <a:avLst/>
          </a:prstGeom>
        </xdr:spPr>
      </xdr:pic>
      <xdr:sp macro="" textlink="">
        <xdr:nvSpPr>
          <xdr:cNvPr id="4" name="Textfeld 3">
            <a:extLst>
              <a:ext uri="{FF2B5EF4-FFF2-40B4-BE49-F238E27FC236}">
                <a16:creationId xmlns:a16="http://schemas.microsoft.com/office/drawing/2014/main" id="{4F1A5001-AF59-4092-B19A-BE355B29ADE2}"/>
              </a:ext>
            </a:extLst>
          </xdr:cNvPr>
          <xdr:cNvSpPr txBox="1"/>
        </xdr:nvSpPr>
        <xdr:spPr>
          <a:xfrm>
            <a:off x="6253572" y="5294565"/>
            <a:ext cx="1199268" cy="325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de-DE" sz="1200" b="1">
                <a:solidFill>
                  <a:srgbClr val="003D6A"/>
                </a:solidFill>
                <a:latin typeface="+mn-lt"/>
                <a:ea typeface="+mn-ea"/>
                <a:cs typeface="+mn-cs"/>
              </a:rPr>
              <a:t>AMEH 35</a:t>
            </a:r>
          </a:p>
        </xdr:txBody>
      </xdr:sp>
      <xdr:pic>
        <xdr:nvPicPr>
          <xdr:cNvPr id="3" name="Grafik 2">
            <a:extLst>
              <a:ext uri="{FF2B5EF4-FFF2-40B4-BE49-F238E27FC236}">
                <a16:creationId xmlns:a16="http://schemas.microsoft.com/office/drawing/2014/main" id="{1F6A60C4-929D-4899-B9EE-84AB30B4659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0846253" y="2781300"/>
            <a:ext cx="3913044" cy="4320000"/>
          </a:xfrm>
          <a:prstGeom prst="rect">
            <a:avLst/>
          </a:prstGeom>
        </xdr:spPr>
      </xdr:pic>
      <xdr:sp macro="" textlink="">
        <xdr:nvSpPr>
          <xdr:cNvPr id="6" name="Textfeld 5">
            <a:extLst>
              <a:ext uri="{FF2B5EF4-FFF2-40B4-BE49-F238E27FC236}">
                <a16:creationId xmlns:a16="http://schemas.microsoft.com/office/drawing/2014/main" id="{90B35CBA-62AA-42D6-8F66-899C148FE9D0}"/>
              </a:ext>
            </a:extLst>
          </xdr:cNvPr>
          <xdr:cNvSpPr txBox="1"/>
        </xdr:nvSpPr>
        <xdr:spPr>
          <a:xfrm>
            <a:off x="13246554" y="5827965"/>
            <a:ext cx="1231133" cy="33386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1200" b="1">
                <a:solidFill>
                  <a:srgbClr val="003D6A"/>
                </a:solidFill>
              </a:rPr>
              <a:t>MPL</a:t>
            </a:r>
            <a:r>
              <a:rPr lang="de-DE" sz="1200" b="1" baseline="0">
                <a:solidFill>
                  <a:srgbClr val="003D6A"/>
                </a:solidFill>
              </a:rPr>
              <a:t> </a:t>
            </a:r>
            <a:r>
              <a:rPr lang="de-DE" sz="1200" b="1">
                <a:solidFill>
                  <a:srgbClr val="003D6A"/>
                </a:solidFill>
              </a:rPr>
              <a:t>35</a:t>
            </a:r>
          </a:p>
        </xdr:txBody>
      </xdr:sp>
      <xdr:pic>
        <xdr:nvPicPr>
          <xdr:cNvPr id="9" name="Grafik 8">
            <a:extLst>
              <a:ext uri="{FF2B5EF4-FFF2-40B4-BE49-F238E27FC236}">
                <a16:creationId xmlns:a16="http://schemas.microsoft.com/office/drawing/2014/main" id="{C8C5E6AD-0828-4EE6-9EFF-FA3F194D8A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8626284" y="2781300"/>
            <a:ext cx="2267043" cy="4115703"/>
          </a:xfrm>
          <a:prstGeom prst="rect">
            <a:avLst/>
          </a:prstGeom>
        </xdr:spPr>
      </xdr:pic>
      <xdr:sp macro="" textlink="">
        <xdr:nvSpPr>
          <xdr:cNvPr id="11" name="Textfeld 10">
            <a:extLst>
              <a:ext uri="{FF2B5EF4-FFF2-40B4-BE49-F238E27FC236}">
                <a16:creationId xmlns:a16="http://schemas.microsoft.com/office/drawing/2014/main" id="{6F88ED36-9538-4B88-AFC5-B50CDA8C5383}"/>
              </a:ext>
            </a:extLst>
          </xdr:cNvPr>
          <xdr:cNvSpPr txBox="1"/>
        </xdr:nvSpPr>
        <xdr:spPr>
          <a:xfrm>
            <a:off x="8758413" y="4751640"/>
            <a:ext cx="1147956" cy="3113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de-DE" sz="1200" b="1">
                <a:solidFill>
                  <a:srgbClr val="003D6A"/>
                </a:solidFill>
                <a:latin typeface="+mn-lt"/>
                <a:ea typeface="+mn-ea"/>
                <a:cs typeface="+mn-cs"/>
              </a:rPr>
              <a:t>APEH 35</a:t>
            </a:r>
          </a:p>
        </xdr:txBody>
      </xdr:sp>
      <xdr:pic>
        <xdr:nvPicPr>
          <xdr:cNvPr id="12" name="Grafik 11">
            <a:extLst>
              <a:ext uri="{FF2B5EF4-FFF2-40B4-BE49-F238E27FC236}">
                <a16:creationId xmlns:a16="http://schemas.microsoft.com/office/drawing/2014/main" id="{E694E8A7-2AD1-4B93-943A-E4B23378CA8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2426120" y="2781300"/>
            <a:ext cx="3826898" cy="4320000"/>
          </a:xfrm>
          <a:prstGeom prst="rect">
            <a:avLst/>
          </a:prstGeom>
        </xdr:spPr>
      </xdr:pic>
      <xdr:sp macro="" textlink="">
        <xdr:nvSpPr>
          <xdr:cNvPr id="13" name="Textfeld 12">
            <a:extLst>
              <a:ext uri="{FF2B5EF4-FFF2-40B4-BE49-F238E27FC236}">
                <a16:creationId xmlns:a16="http://schemas.microsoft.com/office/drawing/2014/main" id="{FE610A88-219D-49D9-836B-3C21AB7A8A78}"/>
              </a:ext>
            </a:extLst>
          </xdr:cNvPr>
          <xdr:cNvSpPr txBox="1"/>
        </xdr:nvSpPr>
        <xdr:spPr>
          <a:xfrm>
            <a:off x="3559596" y="4713540"/>
            <a:ext cx="1264736" cy="3429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de-DE" sz="1200" b="1">
                <a:solidFill>
                  <a:srgbClr val="003D6A"/>
                </a:solidFill>
                <a:latin typeface="+mn-lt"/>
                <a:ea typeface="+mn-ea"/>
                <a:cs typeface="+mn-cs"/>
              </a:rPr>
              <a:t>KVB 35</a:t>
            </a:r>
          </a:p>
        </xdr:txBody>
      </xdr:sp>
      <xdr:pic>
        <xdr:nvPicPr>
          <xdr:cNvPr id="15" name="Grafik 14">
            <a:extLst>
              <a:ext uri="{FF2B5EF4-FFF2-40B4-BE49-F238E27FC236}">
                <a16:creationId xmlns:a16="http://schemas.microsoft.com/office/drawing/2014/main" id="{8626704E-31CE-4235-95BB-17A46A0159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200025" y="2781300"/>
            <a:ext cx="2273166" cy="4320000"/>
          </a:xfrm>
          <a:prstGeom prst="rect">
            <a:avLst/>
          </a:prstGeom>
        </xdr:spPr>
      </xdr:pic>
      <xdr:sp macro="" textlink="">
        <xdr:nvSpPr>
          <xdr:cNvPr id="16" name="Textfeld 15">
            <a:extLst>
              <a:ext uri="{FF2B5EF4-FFF2-40B4-BE49-F238E27FC236}">
                <a16:creationId xmlns:a16="http://schemas.microsoft.com/office/drawing/2014/main" id="{97045998-6468-4D63-A1B9-2F10DB7C95F0}"/>
              </a:ext>
            </a:extLst>
          </xdr:cNvPr>
          <xdr:cNvSpPr txBox="1"/>
        </xdr:nvSpPr>
        <xdr:spPr>
          <a:xfrm>
            <a:off x="1323975" y="5389815"/>
            <a:ext cx="1161022" cy="31485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de-DE" sz="1200" b="1">
                <a:solidFill>
                  <a:srgbClr val="003D6A"/>
                </a:solidFill>
                <a:latin typeface="+mn-lt"/>
                <a:ea typeface="+mn-ea"/>
                <a:cs typeface="+mn-cs"/>
              </a:rPr>
              <a:t>SOE 35</a:t>
            </a:r>
          </a:p>
        </xdr:txBody>
      </xdr:sp>
    </xdr:grpSp>
    <xdr:clientData/>
  </xdr:twoCellAnchor>
  <xdr:twoCellAnchor editAs="oneCell">
    <xdr:from>
      <xdr:col>7</xdr:col>
      <xdr:colOff>133350</xdr:colOff>
      <xdr:row>2</xdr:row>
      <xdr:rowOff>4943</xdr:rowOff>
    </xdr:from>
    <xdr:to>
      <xdr:col>9</xdr:col>
      <xdr:colOff>95250</xdr:colOff>
      <xdr:row>4</xdr:row>
      <xdr:rowOff>9525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62E4620C-B558-4EFC-AACF-1C58F9256A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2344" t="7566" r="5091" b="25955"/>
        <a:stretch/>
      </xdr:blipFill>
      <xdr:spPr>
        <a:xfrm>
          <a:off x="5686425" y="385943"/>
          <a:ext cx="1485900" cy="385582"/>
        </a:xfrm>
        <a:prstGeom prst="rect">
          <a:avLst/>
        </a:prstGeom>
      </xdr:spPr>
    </xdr:pic>
    <xdr:clientData/>
  </xdr:twoCellAnchor>
  <xdr:twoCellAnchor>
    <xdr:from>
      <xdr:col>9</xdr:col>
      <xdr:colOff>180975</xdr:colOff>
      <xdr:row>0</xdr:row>
      <xdr:rowOff>95249</xdr:rowOff>
    </xdr:from>
    <xdr:to>
      <xdr:col>19</xdr:col>
      <xdr:colOff>38100</xdr:colOff>
      <xdr:row>13</xdr:row>
      <xdr:rowOff>0</xdr:rowOff>
    </xdr:to>
    <xdr:graphicFrame macro="">
      <xdr:nvGraphicFramePr>
        <xdr:cNvPr id="25" name="Diagramm 24">
          <a:extLst>
            <a:ext uri="{FF2B5EF4-FFF2-40B4-BE49-F238E27FC236}">
              <a16:creationId xmlns:a16="http://schemas.microsoft.com/office/drawing/2014/main" id="{ABD50471-1F6E-4DD8-8783-0A2CE023FB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488624</xdr:colOff>
      <xdr:row>49</xdr:row>
      <xdr:rowOff>178782</xdr:rowOff>
    </xdr:from>
    <xdr:to>
      <xdr:col>12</xdr:col>
      <xdr:colOff>79370</xdr:colOff>
      <xdr:row>58</xdr:row>
      <xdr:rowOff>69611</xdr:rowOff>
    </xdr:to>
    <xdr:sp macro="" textlink="">
      <xdr:nvSpPr>
        <xdr:cNvPr id="2" name="Flussdiagramm: Daten 1">
          <a:extLst>
            <a:ext uri="{FF2B5EF4-FFF2-40B4-BE49-F238E27FC236}">
              <a16:creationId xmlns:a16="http://schemas.microsoft.com/office/drawing/2014/main" id="{9E4E923A-0F89-459D-A235-0D1BB7602245}"/>
            </a:ext>
          </a:extLst>
        </xdr:cNvPr>
        <xdr:cNvSpPr/>
      </xdr:nvSpPr>
      <xdr:spPr>
        <a:xfrm>
          <a:off x="5325307" y="5169994"/>
          <a:ext cx="3739836" cy="1510079"/>
        </a:xfrm>
        <a:prstGeom prst="flowChartInputOutput">
          <a:avLst/>
        </a:prstGeom>
        <a:solidFill>
          <a:srgbClr val="BCC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de-DE"/>
        </a:p>
      </xdr:txBody>
    </xdr:sp>
    <xdr:clientData/>
  </xdr:twoCellAnchor>
  <xdr:twoCellAnchor editAs="absolute">
    <xdr:from>
      <xdr:col>8</xdr:col>
      <xdr:colOff>821167</xdr:colOff>
      <xdr:row>41</xdr:row>
      <xdr:rowOff>136329</xdr:rowOff>
    </xdr:from>
    <xdr:to>
      <xdr:col>10</xdr:col>
      <xdr:colOff>671905</xdr:colOff>
      <xdr:row>54</xdr:row>
      <xdr:rowOff>107221</xdr:rowOff>
    </xdr:to>
    <xdr:sp macro="" textlink="">
      <xdr:nvSpPr>
        <xdr:cNvPr id="3" name="Trapezoid 2">
          <a:extLst>
            <a:ext uri="{FF2B5EF4-FFF2-40B4-BE49-F238E27FC236}">
              <a16:creationId xmlns:a16="http://schemas.microsoft.com/office/drawing/2014/main" id="{9C78B755-9A75-483A-B547-74325361268A}"/>
            </a:ext>
          </a:extLst>
        </xdr:cNvPr>
        <xdr:cNvSpPr/>
      </xdr:nvSpPr>
      <xdr:spPr>
        <a:xfrm>
          <a:off x="5507467" y="3851079"/>
          <a:ext cx="2946363" cy="2447392"/>
        </a:xfrm>
        <a:prstGeom prst="trapezoid">
          <a:avLst>
            <a:gd name="adj" fmla="val 61451"/>
          </a:avLst>
        </a:prstGeom>
        <a:solidFill>
          <a:srgbClr val="909090">
            <a:alpha val="30588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absolute">
    <xdr:from>
      <xdr:col>8</xdr:col>
      <xdr:colOff>490808</xdr:colOff>
      <xdr:row>52</xdr:row>
      <xdr:rowOff>14387</xdr:rowOff>
    </xdr:from>
    <xdr:to>
      <xdr:col>8</xdr:col>
      <xdr:colOff>626604</xdr:colOff>
      <xdr:row>58</xdr:row>
      <xdr:rowOff>102263</xdr:rowOff>
    </xdr:to>
    <xdr:sp macro="" textlink="">
      <xdr:nvSpPr>
        <xdr:cNvPr id="4" name="Rechteck 3">
          <a:extLst>
            <a:ext uri="{FF2B5EF4-FFF2-40B4-BE49-F238E27FC236}">
              <a16:creationId xmlns:a16="http://schemas.microsoft.com/office/drawing/2014/main" id="{27C5CB85-E494-4FA5-A7A6-8ED7285A1648}"/>
            </a:ext>
          </a:extLst>
        </xdr:cNvPr>
        <xdr:cNvSpPr/>
      </xdr:nvSpPr>
      <xdr:spPr>
        <a:xfrm rot="1568196">
          <a:off x="5174867" y="5813431"/>
          <a:ext cx="135796" cy="12308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vert270" wrap="square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DE" sz="1200">
              <a:solidFill>
                <a:schemeClr val="tx2"/>
              </a:solidFill>
            </a:rPr>
            <a:t>short</a:t>
          </a:r>
          <a:r>
            <a:rPr lang="de-DE" sz="1200" baseline="0">
              <a:solidFill>
                <a:schemeClr val="tx2"/>
              </a:solidFill>
            </a:rPr>
            <a:t> side (x)</a:t>
          </a:r>
          <a:endParaRPr lang="de-DE" sz="1200">
            <a:solidFill>
              <a:schemeClr val="tx2"/>
            </a:solidFill>
          </a:endParaRPr>
        </a:p>
      </xdr:txBody>
    </xdr:sp>
    <xdr:clientData/>
  </xdr:twoCellAnchor>
  <xdr:twoCellAnchor editAs="absolute">
    <xdr:from>
      <xdr:col>9</xdr:col>
      <xdr:colOff>891952</xdr:colOff>
      <xdr:row>58</xdr:row>
      <xdr:rowOff>73896</xdr:rowOff>
    </xdr:from>
    <xdr:to>
      <xdr:col>10</xdr:col>
      <xdr:colOff>489483</xdr:colOff>
      <xdr:row>60</xdr:row>
      <xdr:rowOff>63696</xdr:rowOff>
    </xdr:to>
    <xdr:sp macro="" textlink="">
      <xdr:nvSpPr>
        <xdr:cNvPr id="5" name="Rechteck 4">
          <a:extLst>
            <a:ext uri="{FF2B5EF4-FFF2-40B4-BE49-F238E27FC236}">
              <a16:creationId xmlns:a16="http://schemas.microsoft.com/office/drawing/2014/main" id="{2E60C1FB-1CF3-4121-B724-B462499F3D03}"/>
            </a:ext>
          </a:extLst>
        </xdr:cNvPr>
        <xdr:cNvSpPr/>
      </xdr:nvSpPr>
      <xdr:spPr>
        <a:xfrm rot="5400000">
          <a:off x="7747063" y="6283275"/>
          <a:ext cx="336510" cy="116915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vert270" wrap="square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DE" sz="1200">
              <a:solidFill>
                <a:schemeClr val="tx2"/>
              </a:solidFill>
            </a:rPr>
            <a:t>long side (y)</a:t>
          </a:r>
        </a:p>
      </xdr:txBody>
    </xdr:sp>
    <xdr:clientData/>
  </xdr:twoCellAnchor>
  <xdr:twoCellAnchor editAs="absolute">
    <xdr:from>
      <xdr:col>9</xdr:col>
      <xdr:colOff>472053</xdr:colOff>
      <xdr:row>9</xdr:row>
      <xdr:rowOff>57966</xdr:rowOff>
    </xdr:from>
    <xdr:to>
      <xdr:col>9</xdr:col>
      <xdr:colOff>1005199</xdr:colOff>
      <xdr:row>41</xdr:row>
      <xdr:rowOff>137505</xdr:rowOff>
    </xdr:to>
    <xdr:grpSp>
      <xdr:nvGrpSpPr>
        <xdr:cNvPr id="6" name="Gruppieren 5">
          <a:extLst>
            <a:ext uri="{FF2B5EF4-FFF2-40B4-BE49-F238E27FC236}">
              <a16:creationId xmlns:a16="http://schemas.microsoft.com/office/drawing/2014/main" id="{286641E0-3084-45F3-8D86-31BB7E2D3DBA}"/>
            </a:ext>
          </a:extLst>
        </xdr:cNvPr>
        <xdr:cNvGrpSpPr/>
      </xdr:nvGrpSpPr>
      <xdr:grpSpPr>
        <a:xfrm>
          <a:off x="6701403" y="2058216"/>
          <a:ext cx="533146" cy="1794039"/>
          <a:chOff x="6517424" y="1274017"/>
          <a:chExt cx="929640" cy="2291837"/>
        </a:xfrm>
      </xdr:grpSpPr>
      <xdr:sp macro="" textlink="">
        <xdr:nvSpPr>
          <xdr:cNvPr id="7" name="Rechteck 6">
            <a:extLst>
              <a:ext uri="{FF2B5EF4-FFF2-40B4-BE49-F238E27FC236}">
                <a16:creationId xmlns:a16="http://schemas.microsoft.com/office/drawing/2014/main" id="{1DCB2D84-70BD-4867-84DF-B43073DFB671}"/>
              </a:ext>
            </a:extLst>
          </xdr:cNvPr>
          <xdr:cNvSpPr/>
        </xdr:nvSpPr>
        <xdr:spPr>
          <a:xfrm>
            <a:off x="6517424" y="1383827"/>
            <a:ext cx="929640" cy="1214950"/>
          </a:xfrm>
          <a:prstGeom prst="rect">
            <a:avLst/>
          </a:prstGeom>
          <a:solidFill>
            <a:srgbClr val="003D6A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de-DE" sz="800"/>
              <a:t>Camera</a:t>
            </a:r>
          </a:p>
        </xdr:txBody>
      </xdr:sp>
      <xdr:sp macro="" textlink="">
        <xdr:nvSpPr>
          <xdr:cNvPr id="8" name="Rechteck 7">
            <a:extLst>
              <a:ext uri="{FF2B5EF4-FFF2-40B4-BE49-F238E27FC236}">
                <a16:creationId xmlns:a16="http://schemas.microsoft.com/office/drawing/2014/main" id="{0E26B915-DBEE-4C59-AAD2-510850783E9C}"/>
              </a:ext>
            </a:extLst>
          </xdr:cNvPr>
          <xdr:cNvSpPr/>
        </xdr:nvSpPr>
        <xdr:spPr>
          <a:xfrm>
            <a:off x="6734594" y="2588370"/>
            <a:ext cx="495300" cy="117947"/>
          </a:xfrm>
          <a:prstGeom prst="rect">
            <a:avLst/>
          </a:prstGeom>
          <a:solidFill>
            <a:srgbClr val="003D6A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e-DE"/>
          </a:p>
        </xdr:txBody>
      </xdr:sp>
      <xdr:sp macro="" textlink="">
        <xdr:nvSpPr>
          <xdr:cNvPr id="9" name="Rechteck 8">
            <a:extLst>
              <a:ext uri="{FF2B5EF4-FFF2-40B4-BE49-F238E27FC236}">
                <a16:creationId xmlns:a16="http://schemas.microsoft.com/office/drawing/2014/main" id="{08240265-E1BA-4FA3-A298-3DA195863EB6}"/>
              </a:ext>
            </a:extLst>
          </xdr:cNvPr>
          <xdr:cNvSpPr/>
        </xdr:nvSpPr>
        <xdr:spPr>
          <a:xfrm>
            <a:off x="6839003" y="1274017"/>
            <a:ext cx="288000" cy="108000"/>
          </a:xfrm>
          <a:prstGeom prst="rect">
            <a:avLst/>
          </a:prstGeom>
          <a:solidFill>
            <a:schemeClr val="bg1">
              <a:lumMod val="6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e-DE"/>
          </a:p>
        </xdr:txBody>
      </xdr:sp>
      <xdr:sp macro="" textlink="">
        <xdr:nvSpPr>
          <xdr:cNvPr id="10" name="Rechteck 9">
            <a:extLst>
              <a:ext uri="{FF2B5EF4-FFF2-40B4-BE49-F238E27FC236}">
                <a16:creationId xmlns:a16="http://schemas.microsoft.com/office/drawing/2014/main" id="{040250B3-94E5-4CE6-B4FE-911FDDE77861}"/>
              </a:ext>
            </a:extLst>
          </xdr:cNvPr>
          <xdr:cNvSpPr/>
        </xdr:nvSpPr>
        <xdr:spPr>
          <a:xfrm>
            <a:off x="6646196" y="2698698"/>
            <a:ext cx="710114" cy="867156"/>
          </a:xfrm>
          <a:prstGeom prst="rect">
            <a:avLst/>
          </a:prstGeom>
          <a:solidFill>
            <a:srgbClr val="009EE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e-DE" sz="1050" b="1"/>
          </a:p>
          <a:p>
            <a:pPr algn="ctr"/>
            <a:endParaRPr lang="de-DE" sz="1050" b="1"/>
          </a:p>
          <a:p>
            <a:pPr algn="ctr"/>
            <a:r>
              <a:rPr lang="de-DE" sz="900" b="1"/>
              <a:t>Lens</a:t>
            </a:r>
            <a:endParaRPr lang="de-DE" sz="700" b="1"/>
          </a:p>
        </xdr:txBody>
      </xdr:sp>
      <xdr:sp macro="" textlink="">
        <xdr:nvSpPr>
          <xdr:cNvPr id="11" name="Rechteck 10">
            <a:extLst>
              <a:ext uri="{FF2B5EF4-FFF2-40B4-BE49-F238E27FC236}">
                <a16:creationId xmlns:a16="http://schemas.microsoft.com/office/drawing/2014/main" id="{C13B07F4-D2CC-4C9E-ABD8-0897891CF496}"/>
              </a:ext>
            </a:extLst>
          </xdr:cNvPr>
          <xdr:cNvSpPr/>
        </xdr:nvSpPr>
        <xdr:spPr>
          <a:xfrm>
            <a:off x="7363930" y="2897237"/>
            <a:ext cx="41757" cy="86478"/>
          </a:xfrm>
          <a:prstGeom prst="rect">
            <a:avLst/>
          </a:prstGeom>
          <a:solidFill>
            <a:schemeClr val="bg1">
              <a:lumMod val="6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e-DE"/>
          </a:p>
        </xdr:txBody>
      </xdr:sp>
      <xdr:sp macro="" textlink="">
        <xdr:nvSpPr>
          <xdr:cNvPr id="12" name="Rechteck 11">
            <a:extLst>
              <a:ext uri="{FF2B5EF4-FFF2-40B4-BE49-F238E27FC236}">
                <a16:creationId xmlns:a16="http://schemas.microsoft.com/office/drawing/2014/main" id="{4616DD5D-F6B2-45D1-B018-3FED2B7F6DDE}"/>
              </a:ext>
            </a:extLst>
          </xdr:cNvPr>
          <xdr:cNvSpPr/>
        </xdr:nvSpPr>
        <xdr:spPr>
          <a:xfrm>
            <a:off x="7363930" y="3135587"/>
            <a:ext cx="41757" cy="86478"/>
          </a:xfrm>
          <a:prstGeom prst="rect">
            <a:avLst/>
          </a:prstGeom>
          <a:solidFill>
            <a:schemeClr val="bg1">
              <a:lumMod val="6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e-DE"/>
          </a:p>
        </xdr:txBody>
      </xdr:sp>
      <xdr:sp macro="" textlink="">
        <xdr:nvSpPr>
          <xdr:cNvPr id="13" name="Rechteck 12">
            <a:extLst>
              <a:ext uri="{FF2B5EF4-FFF2-40B4-BE49-F238E27FC236}">
                <a16:creationId xmlns:a16="http://schemas.microsoft.com/office/drawing/2014/main" id="{91D5F54F-35F9-4BA1-A305-7F92AF5A3F30}"/>
              </a:ext>
            </a:extLst>
          </xdr:cNvPr>
          <xdr:cNvSpPr/>
        </xdr:nvSpPr>
        <xdr:spPr>
          <a:xfrm>
            <a:off x="6650244" y="2897236"/>
            <a:ext cx="717257" cy="86478"/>
          </a:xfrm>
          <a:prstGeom prst="rect">
            <a:avLst/>
          </a:prstGeom>
          <a:solidFill>
            <a:schemeClr val="bg1"/>
          </a:solidFill>
          <a:ln w="6350">
            <a:solidFill>
              <a:schemeClr val="tx1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e-DE"/>
          </a:p>
        </xdr:txBody>
      </xdr:sp>
      <xdr:sp macro="" textlink="">
        <xdr:nvSpPr>
          <xdr:cNvPr id="14" name="Rechteck 13">
            <a:extLst>
              <a:ext uri="{FF2B5EF4-FFF2-40B4-BE49-F238E27FC236}">
                <a16:creationId xmlns:a16="http://schemas.microsoft.com/office/drawing/2014/main" id="{5F5F9A4E-2A9A-4931-8849-6CAAD6C99AA9}"/>
              </a:ext>
            </a:extLst>
          </xdr:cNvPr>
          <xdr:cNvSpPr/>
        </xdr:nvSpPr>
        <xdr:spPr>
          <a:xfrm>
            <a:off x="6650244" y="3135587"/>
            <a:ext cx="717257" cy="86478"/>
          </a:xfrm>
          <a:prstGeom prst="rect">
            <a:avLst/>
          </a:prstGeom>
          <a:solidFill>
            <a:schemeClr val="bg1"/>
          </a:solidFill>
          <a:ln w="6350">
            <a:solidFill>
              <a:schemeClr val="tx1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e-DE"/>
          </a:p>
        </xdr:txBody>
      </xdr:sp>
    </xdr:grpSp>
    <xdr:clientData/>
  </xdr:twoCellAnchor>
  <xdr:twoCellAnchor editAs="absolute">
    <xdr:from>
      <xdr:col>8</xdr:col>
      <xdr:colOff>1119083</xdr:colOff>
      <xdr:row>56</xdr:row>
      <xdr:rowOff>13659</xdr:rowOff>
    </xdr:from>
    <xdr:to>
      <xdr:col>9</xdr:col>
      <xdr:colOff>1467392</xdr:colOff>
      <xdr:row>57</xdr:row>
      <xdr:rowOff>150143</xdr:rowOff>
    </xdr:to>
    <xdr:sp macro="" textlink="">
      <xdr:nvSpPr>
        <xdr:cNvPr id="36" name="Rechteck 35">
          <a:extLst>
            <a:ext uri="{FF2B5EF4-FFF2-40B4-BE49-F238E27FC236}">
              <a16:creationId xmlns:a16="http://schemas.microsoft.com/office/drawing/2014/main" id="{1E8E9C90-6A73-4D99-9EC4-2B0601426973}"/>
            </a:ext>
          </a:extLst>
        </xdr:cNvPr>
        <xdr:cNvSpPr/>
      </xdr:nvSpPr>
      <xdr:spPr>
        <a:xfrm rot="5400000">
          <a:off x="6758292" y="5476790"/>
          <a:ext cx="328889" cy="192632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vert270" wrap="square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DE" sz="1200" b="1">
              <a:solidFill>
                <a:schemeClr val="tx2"/>
              </a:solidFill>
            </a:rPr>
            <a:t>Field of View (FOV)</a:t>
          </a:r>
        </a:p>
      </xdr:txBody>
    </xdr:sp>
    <xdr:clientData/>
  </xdr:twoCellAnchor>
  <xdr:twoCellAnchor editAs="absolute">
    <xdr:from>
      <xdr:col>9</xdr:col>
      <xdr:colOff>738201</xdr:colOff>
      <xdr:row>41</xdr:row>
      <xdr:rowOff>137336</xdr:rowOff>
    </xdr:from>
    <xdr:to>
      <xdr:col>9</xdr:col>
      <xdr:colOff>739939</xdr:colOff>
      <xdr:row>54</xdr:row>
      <xdr:rowOff>69766</xdr:rowOff>
    </xdr:to>
    <xdr:cxnSp macro="">
      <xdr:nvCxnSpPr>
        <xdr:cNvPr id="37" name="Gerade Verbindung mit Pfeil 36">
          <a:extLst>
            <a:ext uri="{FF2B5EF4-FFF2-40B4-BE49-F238E27FC236}">
              <a16:creationId xmlns:a16="http://schemas.microsoft.com/office/drawing/2014/main" id="{B2E463BA-13E1-4A44-9395-7750485A44F2}"/>
            </a:ext>
          </a:extLst>
        </xdr:cNvPr>
        <xdr:cNvCxnSpPr>
          <a:cxnSpLocks/>
        </xdr:cNvCxnSpPr>
      </xdr:nvCxnSpPr>
      <xdr:spPr>
        <a:xfrm flipH="1" flipV="1">
          <a:off x="7161749" y="3674025"/>
          <a:ext cx="3977" cy="2282303"/>
        </a:xfrm>
        <a:prstGeom prst="straightConnector1">
          <a:avLst/>
        </a:prstGeom>
        <a:ln w="38100">
          <a:solidFill>
            <a:srgbClr val="003D6A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9</xdr:col>
      <xdr:colOff>511576</xdr:colOff>
      <xdr:row>44</xdr:row>
      <xdr:rowOff>108248</xdr:rowOff>
    </xdr:from>
    <xdr:to>
      <xdr:col>9</xdr:col>
      <xdr:colOff>943814</xdr:colOff>
      <xdr:row>52</xdr:row>
      <xdr:rowOff>148478</xdr:rowOff>
    </xdr:to>
    <xdr:sp macro="" textlink="">
      <xdr:nvSpPr>
        <xdr:cNvPr id="38" name="Rechteck 37">
          <a:extLst>
            <a:ext uri="{FF2B5EF4-FFF2-40B4-BE49-F238E27FC236}">
              <a16:creationId xmlns:a16="http://schemas.microsoft.com/office/drawing/2014/main" id="{60458337-45BF-4930-ADD3-5C29E9EC5958}"/>
            </a:ext>
          </a:extLst>
        </xdr:cNvPr>
        <xdr:cNvSpPr/>
      </xdr:nvSpPr>
      <xdr:spPr>
        <a:xfrm>
          <a:off x="6937029" y="4199292"/>
          <a:ext cx="432238" cy="150618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vert270" wrap="square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DE" sz="1200" b="1">
              <a:solidFill>
                <a:schemeClr val="tx2"/>
              </a:solidFill>
            </a:rPr>
            <a:t>Working</a:t>
          </a:r>
          <a:r>
            <a:rPr lang="de-DE" sz="1200" b="1" baseline="0">
              <a:solidFill>
                <a:schemeClr val="tx2"/>
              </a:solidFill>
            </a:rPr>
            <a:t> distance </a:t>
          </a:r>
          <a:br>
            <a:rPr lang="de-DE" sz="1200" b="1" baseline="0">
              <a:solidFill>
                <a:schemeClr val="tx2"/>
              </a:solidFill>
            </a:rPr>
          </a:br>
          <a:r>
            <a:rPr lang="de-DE" sz="1200" b="1">
              <a:solidFill>
                <a:schemeClr val="tx2"/>
              </a:solidFill>
            </a:rPr>
            <a:t> (a)</a:t>
          </a:r>
        </a:p>
      </xdr:txBody>
    </xdr:sp>
    <xdr:clientData/>
  </xdr:twoCellAnchor>
  <xdr:twoCellAnchor editAs="absolute">
    <xdr:from>
      <xdr:col>12</xdr:col>
      <xdr:colOff>890148</xdr:colOff>
      <xdr:row>41</xdr:row>
      <xdr:rowOff>5709</xdr:rowOff>
    </xdr:from>
    <xdr:to>
      <xdr:col>15</xdr:col>
      <xdr:colOff>56656</xdr:colOff>
      <xdr:row>52</xdr:row>
      <xdr:rowOff>36980</xdr:rowOff>
    </xdr:to>
    <xdr:grpSp>
      <xdr:nvGrpSpPr>
        <xdr:cNvPr id="43" name="Gruppieren 42">
          <a:extLst>
            <a:ext uri="{FF2B5EF4-FFF2-40B4-BE49-F238E27FC236}">
              <a16:creationId xmlns:a16="http://schemas.microsoft.com/office/drawing/2014/main" id="{0448FE63-6407-4E3C-9104-62C83451966E}"/>
            </a:ext>
          </a:extLst>
        </xdr:cNvPr>
        <xdr:cNvGrpSpPr/>
      </xdr:nvGrpSpPr>
      <xdr:grpSpPr>
        <a:xfrm>
          <a:off x="9634098" y="3720459"/>
          <a:ext cx="2643133" cy="2126771"/>
          <a:chOff x="1847850" y="4540729"/>
          <a:chExt cx="2644494" cy="2126771"/>
        </a:xfrm>
      </xdr:grpSpPr>
      <xdr:sp macro="" textlink="">
        <xdr:nvSpPr>
          <xdr:cNvPr id="15" name="Rechteck 14">
            <a:extLst>
              <a:ext uri="{FF2B5EF4-FFF2-40B4-BE49-F238E27FC236}">
                <a16:creationId xmlns:a16="http://schemas.microsoft.com/office/drawing/2014/main" id="{A947D494-6DA8-4181-8D6D-7F852EF7A8BD}"/>
              </a:ext>
            </a:extLst>
          </xdr:cNvPr>
          <xdr:cNvSpPr/>
        </xdr:nvSpPr>
        <xdr:spPr>
          <a:xfrm>
            <a:off x="3620724" y="5763737"/>
            <a:ext cx="871620" cy="386222"/>
          </a:xfrm>
          <a:prstGeom prst="rect">
            <a:avLst/>
          </a:prstGeom>
          <a:solidFill>
            <a:srgbClr val="003D6A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r>
              <a:rPr lang="de-DE" sz="1050">
                <a:solidFill>
                  <a:schemeClr val="bg1"/>
                </a:solidFill>
                <a:latin typeface="+mn-lt"/>
                <a:ea typeface="+mn-ea"/>
                <a:cs typeface="+mn-cs"/>
              </a:rPr>
              <a:t>Focus</a:t>
            </a:r>
          </a:p>
        </xdr:txBody>
      </xdr:sp>
      <xdr:sp macro="" textlink="">
        <xdr:nvSpPr>
          <xdr:cNvPr id="16" name="Rechteck 15">
            <a:extLst>
              <a:ext uri="{FF2B5EF4-FFF2-40B4-BE49-F238E27FC236}">
                <a16:creationId xmlns:a16="http://schemas.microsoft.com/office/drawing/2014/main" id="{3996C3A9-D2FE-4DD0-B5FD-BB275AAEDAE4}"/>
              </a:ext>
            </a:extLst>
          </xdr:cNvPr>
          <xdr:cNvSpPr/>
        </xdr:nvSpPr>
        <xdr:spPr>
          <a:xfrm>
            <a:off x="3581516" y="4611967"/>
            <a:ext cx="877335" cy="380506"/>
          </a:xfrm>
          <a:prstGeom prst="rect">
            <a:avLst/>
          </a:prstGeom>
          <a:solidFill>
            <a:srgbClr val="003D6A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r>
              <a:rPr lang="de-DE" sz="1050">
                <a:solidFill>
                  <a:schemeClr val="bg1"/>
                </a:solidFill>
                <a:latin typeface="+mn-lt"/>
                <a:ea typeface="+mn-ea"/>
                <a:cs typeface="+mn-cs"/>
              </a:rPr>
              <a:t>Aperture</a:t>
            </a:r>
          </a:p>
        </xdr:txBody>
      </xdr:sp>
      <xdr:cxnSp macro="">
        <xdr:nvCxnSpPr>
          <xdr:cNvPr id="17" name="Gerade Verbindung mit Pfeil 16">
            <a:extLst>
              <a:ext uri="{FF2B5EF4-FFF2-40B4-BE49-F238E27FC236}">
                <a16:creationId xmlns:a16="http://schemas.microsoft.com/office/drawing/2014/main" id="{712457EA-5332-4F75-94D5-56EA4A514330}"/>
              </a:ext>
            </a:extLst>
          </xdr:cNvPr>
          <xdr:cNvCxnSpPr>
            <a:stCxn id="16" idx="1"/>
            <a:endCxn id="32" idx="3"/>
          </xdr:cNvCxnSpPr>
        </xdr:nvCxnSpPr>
        <xdr:spPr>
          <a:xfrm flipH="1">
            <a:off x="3058036" y="4801268"/>
            <a:ext cx="523480" cy="343963"/>
          </a:xfrm>
          <a:prstGeom prst="straightConnector1">
            <a:avLst/>
          </a:prstGeom>
          <a:ln>
            <a:solidFill>
              <a:srgbClr val="003D6A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18" name="Gruppieren 17">
            <a:extLst>
              <a:ext uri="{FF2B5EF4-FFF2-40B4-BE49-F238E27FC236}">
                <a16:creationId xmlns:a16="http://schemas.microsoft.com/office/drawing/2014/main" id="{C9A727D6-8796-4A89-8A5A-5B69ACEDFDB0}"/>
              </a:ext>
            </a:extLst>
          </xdr:cNvPr>
          <xdr:cNvGrpSpPr/>
        </xdr:nvGrpSpPr>
        <xdr:grpSpPr>
          <a:xfrm>
            <a:off x="1847850" y="4540729"/>
            <a:ext cx="1206376" cy="2126771"/>
            <a:chOff x="8641079" y="2030263"/>
            <a:chExt cx="777623" cy="866689"/>
          </a:xfrm>
        </xdr:grpSpPr>
        <xdr:grpSp>
          <xdr:nvGrpSpPr>
            <xdr:cNvPr id="19" name="Gruppieren 18">
              <a:extLst>
                <a:ext uri="{FF2B5EF4-FFF2-40B4-BE49-F238E27FC236}">
                  <a16:creationId xmlns:a16="http://schemas.microsoft.com/office/drawing/2014/main" id="{0EAE432B-CBB8-474A-8D91-83DD9B1D6873}"/>
                </a:ext>
              </a:extLst>
            </xdr:cNvPr>
            <xdr:cNvGrpSpPr/>
          </xdr:nvGrpSpPr>
          <xdr:grpSpPr>
            <a:xfrm>
              <a:off x="8654143" y="2030263"/>
              <a:ext cx="764559" cy="866689"/>
              <a:chOff x="8630653" y="2041492"/>
              <a:chExt cx="762266" cy="874711"/>
            </a:xfrm>
          </xdr:grpSpPr>
          <xdr:grpSp>
            <xdr:nvGrpSpPr>
              <xdr:cNvPr id="25" name="Gruppieren 24">
                <a:extLst>
                  <a:ext uri="{FF2B5EF4-FFF2-40B4-BE49-F238E27FC236}">
                    <a16:creationId xmlns:a16="http://schemas.microsoft.com/office/drawing/2014/main" id="{D8870EA9-AD81-42D7-AFF5-287726DD6F18}"/>
                  </a:ext>
                </a:extLst>
              </xdr:cNvPr>
              <xdr:cNvGrpSpPr/>
            </xdr:nvGrpSpPr>
            <xdr:grpSpPr>
              <a:xfrm>
                <a:off x="8631939" y="2041492"/>
                <a:ext cx="760980" cy="874711"/>
                <a:chOff x="8626174" y="2016928"/>
                <a:chExt cx="761231" cy="857164"/>
              </a:xfrm>
            </xdr:grpSpPr>
            <xdr:sp macro="" textlink="">
              <xdr:nvSpPr>
                <xdr:cNvPr id="31" name="Rechteck 30">
                  <a:extLst>
                    <a:ext uri="{FF2B5EF4-FFF2-40B4-BE49-F238E27FC236}">
                      <a16:creationId xmlns:a16="http://schemas.microsoft.com/office/drawing/2014/main" id="{DCDDF16A-CDA2-48E3-86E6-952DA7B51F18}"/>
                    </a:ext>
                  </a:extLst>
                </xdr:cNvPr>
                <xdr:cNvSpPr/>
              </xdr:nvSpPr>
              <xdr:spPr>
                <a:xfrm>
                  <a:off x="8626174" y="2016928"/>
                  <a:ext cx="711740" cy="857164"/>
                </a:xfrm>
                <a:prstGeom prst="rect">
                  <a:avLst/>
                </a:prstGeom>
                <a:solidFill>
                  <a:srgbClr val="009EE0"/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rtlCol="0" anchor="t"/>
                <a:lstStyle>
                  <a:defPPr>
                    <a:defRPr lang="de-DE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de-DE" sz="1800"/>
                    <a:t>Lens</a:t>
                  </a:r>
                </a:p>
              </xdr:txBody>
            </xdr:sp>
            <xdr:sp macro="" textlink="">
              <xdr:nvSpPr>
                <xdr:cNvPr id="32" name="Rechteck 31">
                  <a:extLst>
                    <a:ext uri="{FF2B5EF4-FFF2-40B4-BE49-F238E27FC236}">
                      <a16:creationId xmlns:a16="http://schemas.microsoft.com/office/drawing/2014/main" id="{580D8D5C-386B-4CF7-8DC8-00A7C1B990AE}"/>
                    </a:ext>
                  </a:extLst>
                </xdr:cNvPr>
                <xdr:cNvSpPr/>
              </xdr:nvSpPr>
              <xdr:spPr>
                <a:xfrm>
                  <a:off x="9345552" y="2213179"/>
                  <a:ext cx="41853" cy="85482"/>
                </a:xfrm>
                <a:prstGeom prst="rect">
                  <a:avLst/>
                </a:prstGeom>
                <a:solidFill>
                  <a:schemeClr val="bg1">
                    <a:lumMod val="65000"/>
                  </a:schemeClr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rtlCol="0" anchor="ctr"/>
                <a:lstStyle>
                  <a:defPPr>
                    <a:defRPr lang="de-DE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de-DE" sz="4000"/>
                </a:p>
              </xdr:txBody>
            </xdr:sp>
            <xdr:sp macro="" textlink="">
              <xdr:nvSpPr>
                <xdr:cNvPr id="33" name="Rechteck 32">
                  <a:extLst>
                    <a:ext uri="{FF2B5EF4-FFF2-40B4-BE49-F238E27FC236}">
                      <a16:creationId xmlns:a16="http://schemas.microsoft.com/office/drawing/2014/main" id="{DCAD8D14-4E60-4DE0-8C97-83BD8BEA4E22}"/>
                    </a:ext>
                  </a:extLst>
                </xdr:cNvPr>
                <xdr:cNvSpPr/>
              </xdr:nvSpPr>
              <xdr:spPr>
                <a:xfrm>
                  <a:off x="8630231" y="2213178"/>
                  <a:ext cx="718900" cy="85482"/>
                </a:xfrm>
                <a:prstGeom prst="rect">
                  <a:avLst/>
                </a:prstGeom>
                <a:solidFill>
                  <a:schemeClr val="bg1"/>
                </a:solidFill>
                <a:ln w="6350">
                  <a:solidFill>
                    <a:schemeClr val="tx1"/>
                  </a:solidFill>
                  <a:prstDash val="solid"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rtlCol="0" anchor="ctr"/>
                <a:lstStyle>
                  <a:defPPr>
                    <a:defRPr lang="de-DE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de-DE" sz="4000"/>
                </a:p>
              </xdr:txBody>
            </xdr:sp>
            <xdr:sp macro="" textlink="">
              <xdr:nvSpPr>
                <xdr:cNvPr id="34" name="Rechteck 33">
                  <a:extLst>
                    <a:ext uri="{FF2B5EF4-FFF2-40B4-BE49-F238E27FC236}">
                      <a16:creationId xmlns:a16="http://schemas.microsoft.com/office/drawing/2014/main" id="{FEA6C062-5003-4877-AFD9-0B7B5767AF53}"/>
                    </a:ext>
                  </a:extLst>
                </xdr:cNvPr>
                <xdr:cNvSpPr/>
              </xdr:nvSpPr>
              <xdr:spPr>
                <a:xfrm>
                  <a:off x="8630231" y="2553561"/>
                  <a:ext cx="718900" cy="85482"/>
                </a:xfrm>
                <a:prstGeom prst="rect">
                  <a:avLst/>
                </a:prstGeom>
                <a:solidFill>
                  <a:schemeClr val="bg1"/>
                </a:solidFill>
                <a:ln w="6350">
                  <a:solidFill>
                    <a:schemeClr val="tx1"/>
                  </a:solidFill>
                  <a:prstDash val="solid"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rtlCol="0" anchor="ctr"/>
                <a:lstStyle>
                  <a:defPPr>
                    <a:defRPr lang="de-DE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de-DE" sz="4000"/>
                </a:p>
              </xdr:txBody>
            </xdr:sp>
            <xdr:sp macro="" textlink="">
              <xdr:nvSpPr>
                <xdr:cNvPr id="35" name="Rechteck 34">
                  <a:extLst>
                    <a:ext uri="{FF2B5EF4-FFF2-40B4-BE49-F238E27FC236}">
                      <a16:creationId xmlns:a16="http://schemas.microsoft.com/office/drawing/2014/main" id="{DD8AB0B3-6925-4FAB-90B5-36D52660583F}"/>
                    </a:ext>
                  </a:extLst>
                </xdr:cNvPr>
                <xdr:cNvSpPr/>
              </xdr:nvSpPr>
              <xdr:spPr>
                <a:xfrm>
                  <a:off x="9345314" y="2555092"/>
                  <a:ext cx="41853" cy="85482"/>
                </a:xfrm>
                <a:prstGeom prst="rect">
                  <a:avLst/>
                </a:prstGeom>
                <a:solidFill>
                  <a:schemeClr val="bg1">
                    <a:lumMod val="65000"/>
                  </a:schemeClr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rtlCol="0" anchor="ctr"/>
                <a:lstStyle>
                  <a:defPPr>
                    <a:defRPr lang="de-DE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de-DE" sz="4000"/>
                </a:p>
              </xdr:txBody>
            </xdr:sp>
          </xdr:grpSp>
          <xdr:sp macro="" textlink="">
            <xdr:nvSpPr>
              <xdr:cNvPr id="26" name="Rechteck 25">
                <a:extLst>
                  <a:ext uri="{FF2B5EF4-FFF2-40B4-BE49-F238E27FC236}">
                    <a16:creationId xmlns:a16="http://schemas.microsoft.com/office/drawing/2014/main" id="{3297AA23-91CF-4350-B688-E36B64FA2012}"/>
                  </a:ext>
                </a:extLst>
              </xdr:cNvPr>
              <xdr:cNvSpPr/>
            </xdr:nvSpPr>
            <xdr:spPr>
              <a:xfrm>
                <a:off x="8630653" y="2360446"/>
                <a:ext cx="709360" cy="141621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t"/>
              <a:lstStyle>
                <a:defPPr>
                  <a:defRPr lang="de-DE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de-DE" sz="1100"/>
                  <a:t>1  2   …    8   11</a:t>
                </a:r>
              </a:p>
            </xdr:txBody>
          </xdr:sp>
          <xdr:cxnSp macro="">
            <xdr:nvCxnSpPr>
              <xdr:cNvPr id="27" name="Gerader Verbinder 26">
                <a:extLst>
                  <a:ext uri="{FF2B5EF4-FFF2-40B4-BE49-F238E27FC236}">
                    <a16:creationId xmlns:a16="http://schemas.microsoft.com/office/drawing/2014/main" id="{501B1495-6B47-4E5B-88C4-75C4957F0F26}"/>
                  </a:ext>
                </a:extLst>
              </xdr:cNvPr>
              <xdr:cNvCxnSpPr>
                <a:cxnSpLocks/>
              </xdr:cNvCxnSpPr>
            </xdr:nvCxnSpPr>
            <xdr:spPr>
              <a:xfrm rot="10800000" flipH="1" flipV="1">
                <a:off x="8751970" y="2317508"/>
                <a:ext cx="0" cy="62989"/>
              </a:xfrm>
              <a:prstGeom prst="line">
                <a:avLst/>
              </a:prstGeom>
              <a:ln w="28575">
                <a:solidFill>
                  <a:schemeClr val="bg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8" name="Gerader Verbinder 27">
                <a:extLst>
                  <a:ext uri="{FF2B5EF4-FFF2-40B4-BE49-F238E27FC236}">
                    <a16:creationId xmlns:a16="http://schemas.microsoft.com/office/drawing/2014/main" id="{4FE3706A-B858-4CC2-AE3F-5CB3413326E4}"/>
                  </a:ext>
                </a:extLst>
              </xdr:cNvPr>
              <xdr:cNvCxnSpPr>
                <a:cxnSpLocks/>
              </xdr:cNvCxnSpPr>
            </xdr:nvCxnSpPr>
            <xdr:spPr>
              <a:xfrm rot="10800000" flipH="1" flipV="1">
                <a:off x="9075842" y="2317508"/>
                <a:ext cx="0" cy="62989"/>
              </a:xfrm>
              <a:prstGeom prst="line">
                <a:avLst/>
              </a:prstGeom>
              <a:ln w="28575">
                <a:solidFill>
                  <a:schemeClr val="bg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9" name="Gerader Verbinder 28">
                <a:extLst>
                  <a:ext uri="{FF2B5EF4-FFF2-40B4-BE49-F238E27FC236}">
                    <a16:creationId xmlns:a16="http://schemas.microsoft.com/office/drawing/2014/main" id="{A81E62B2-15AE-4C7B-A368-64A549DE7923}"/>
                  </a:ext>
                </a:extLst>
              </xdr:cNvPr>
              <xdr:cNvCxnSpPr>
                <a:cxnSpLocks/>
              </xdr:cNvCxnSpPr>
            </xdr:nvCxnSpPr>
            <xdr:spPr>
              <a:xfrm rot="10800000" flipH="1" flipV="1">
                <a:off x="8834096" y="2317508"/>
                <a:ext cx="0" cy="62989"/>
              </a:xfrm>
              <a:prstGeom prst="line">
                <a:avLst/>
              </a:prstGeom>
              <a:ln w="28575">
                <a:solidFill>
                  <a:schemeClr val="bg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0" name="Gerader Verbinder 29">
                <a:extLst>
                  <a:ext uri="{FF2B5EF4-FFF2-40B4-BE49-F238E27FC236}">
                    <a16:creationId xmlns:a16="http://schemas.microsoft.com/office/drawing/2014/main" id="{401941C8-8C1C-4C05-B1A3-9F8644E3AA53}"/>
                  </a:ext>
                </a:extLst>
              </xdr:cNvPr>
              <xdr:cNvCxnSpPr>
                <a:cxnSpLocks/>
              </xdr:cNvCxnSpPr>
            </xdr:nvCxnSpPr>
            <xdr:spPr>
              <a:xfrm rot="10800000" flipH="1" flipV="1">
                <a:off x="9196577" y="2317508"/>
                <a:ext cx="0" cy="62989"/>
              </a:xfrm>
              <a:prstGeom prst="line">
                <a:avLst/>
              </a:prstGeom>
              <a:ln w="28575">
                <a:solidFill>
                  <a:schemeClr val="bg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20" name="Textfeld 19">
              <a:extLst>
                <a:ext uri="{FF2B5EF4-FFF2-40B4-BE49-F238E27FC236}">
                  <a16:creationId xmlns:a16="http://schemas.microsoft.com/office/drawing/2014/main" id="{85E6F758-75FF-4589-A3B4-40C4DB170A99}"/>
                </a:ext>
              </a:extLst>
            </xdr:cNvPr>
            <xdr:cNvSpPr txBox="1"/>
          </xdr:nvSpPr>
          <xdr:spPr>
            <a:xfrm>
              <a:off x="8641079" y="2710902"/>
              <a:ext cx="172452" cy="10266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b"/>
            <a:lstStyle/>
            <a:p>
              <a:pPr algn="ctr"/>
              <a:r>
                <a:rPr lang="de-DE" sz="1100" b="0" i="0">
                  <a:solidFill>
                    <a:schemeClr val="bg1"/>
                  </a:solidFill>
                  <a:effectLst/>
                  <a:latin typeface="+mn-lt"/>
                  <a:ea typeface="+mn-ea"/>
                  <a:cs typeface="+mn-cs"/>
                </a:rPr>
                <a:t>∞</a:t>
              </a:r>
              <a:endParaRPr lang="de-DE" sz="1100">
                <a:solidFill>
                  <a:schemeClr val="bg1"/>
                </a:solidFill>
              </a:endParaRPr>
            </a:p>
          </xdr:txBody>
        </xdr:sp>
        <xdr:sp macro="" textlink="">
          <xdr:nvSpPr>
            <xdr:cNvPr id="21" name="Rechteck 20">
              <a:extLst>
                <a:ext uri="{FF2B5EF4-FFF2-40B4-BE49-F238E27FC236}">
                  <a16:creationId xmlns:a16="http://schemas.microsoft.com/office/drawing/2014/main" id="{05567E7D-B737-44C8-A288-C84A1E26E8CC}"/>
                </a:ext>
              </a:extLst>
            </xdr:cNvPr>
            <xdr:cNvSpPr/>
          </xdr:nvSpPr>
          <xdr:spPr>
            <a:xfrm>
              <a:off x="8761391" y="2673555"/>
              <a:ext cx="406854" cy="140016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b"/>
            <a:lstStyle>
              <a:defPPr>
                <a:defRPr lang="de-DE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de-DE" sz="1100"/>
                <a:t>Focus</a:t>
              </a:r>
            </a:p>
          </xdr:txBody>
        </xdr:sp>
        <xdr:sp macro="" textlink="">
          <xdr:nvSpPr>
            <xdr:cNvPr id="22" name="Rechteck 21">
              <a:extLst>
                <a:ext uri="{FF2B5EF4-FFF2-40B4-BE49-F238E27FC236}">
                  <a16:creationId xmlns:a16="http://schemas.microsoft.com/office/drawing/2014/main" id="{A967501B-02B1-4D10-A5CE-58ADC9507767}"/>
                </a:ext>
              </a:extLst>
            </xdr:cNvPr>
            <xdr:cNvSpPr/>
          </xdr:nvSpPr>
          <xdr:spPr>
            <a:xfrm>
              <a:off x="9022081" y="2673555"/>
              <a:ext cx="387302" cy="140016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b"/>
            <a:lstStyle>
              <a:defPPr>
                <a:defRPr lang="de-DE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de-DE" sz="1100" baseline="0"/>
                <a:t>50mm</a:t>
              </a:r>
              <a:endParaRPr lang="de-DE" sz="1100"/>
            </a:p>
          </xdr:txBody>
        </xdr:sp>
        <xdr:cxnSp macro="">
          <xdr:nvCxnSpPr>
            <xdr:cNvPr id="23" name="Gerader Verbinder 22">
              <a:extLst>
                <a:ext uri="{FF2B5EF4-FFF2-40B4-BE49-F238E27FC236}">
                  <a16:creationId xmlns:a16="http://schemas.microsoft.com/office/drawing/2014/main" id="{A19D4887-F7FC-4DA1-A02F-11EF37062AD2}"/>
                </a:ext>
              </a:extLst>
            </xdr:cNvPr>
            <xdr:cNvCxnSpPr>
              <a:cxnSpLocks/>
            </xdr:cNvCxnSpPr>
          </xdr:nvCxnSpPr>
          <xdr:spPr>
            <a:xfrm rot="10800000" flipH="1" flipV="1">
              <a:off x="9050141" y="2235383"/>
              <a:ext cx="0" cy="71340"/>
            </a:xfrm>
            <a:prstGeom prst="line">
              <a:avLst/>
            </a:prstGeom>
            <a:ln w="57150">
              <a:solidFill>
                <a:srgbClr val="BCC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4" name="Gerader Verbinder 23">
              <a:extLst>
                <a:ext uri="{FF2B5EF4-FFF2-40B4-BE49-F238E27FC236}">
                  <a16:creationId xmlns:a16="http://schemas.microsoft.com/office/drawing/2014/main" id="{33C00BF5-BF0F-4E82-9AC7-C6C3FFA68F79}"/>
                </a:ext>
              </a:extLst>
            </xdr:cNvPr>
            <xdr:cNvCxnSpPr>
              <a:cxnSpLocks/>
            </xdr:cNvCxnSpPr>
          </xdr:nvCxnSpPr>
          <xdr:spPr>
            <a:xfrm rot="10800000" flipH="1" flipV="1">
              <a:off x="9207136" y="2579372"/>
              <a:ext cx="0" cy="71340"/>
            </a:xfrm>
            <a:prstGeom prst="line">
              <a:avLst/>
            </a:prstGeom>
            <a:ln w="57150">
              <a:solidFill>
                <a:srgbClr val="BCC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39" name="Gerade Verbindung mit Pfeil 38">
            <a:extLst>
              <a:ext uri="{FF2B5EF4-FFF2-40B4-BE49-F238E27FC236}">
                <a16:creationId xmlns:a16="http://schemas.microsoft.com/office/drawing/2014/main" id="{0B7850B4-8B4F-40D1-B2FF-1AAC7F6615DA}"/>
              </a:ext>
            </a:extLst>
          </xdr:cNvPr>
          <xdr:cNvCxnSpPr>
            <a:stCxn id="15" idx="1"/>
            <a:endCxn id="35" idx="3"/>
          </xdr:cNvCxnSpPr>
        </xdr:nvCxnSpPr>
        <xdr:spPr>
          <a:xfrm flipH="1">
            <a:off x="3053838" y="5954943"/>
            <a:ext cx="566886" cy="3650"/>
          </a:xfrm>
          <a:prstGeom prst="straightConnector1">
            <a:avLst/>
          </a:prstGeom>
          <a:ln>
            <a:solidFill>
              <a:srgbClr val="003D6A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absolute">
    <xdr:from>
      <xdr:col>10</xdr:col>
      <xdr:colOff>510652</xdr:colOff>
      <xdr:row>8</xdr:row>
      <xdr:rowOff>114300</xdr:rowOff>
    </xdr:from>
    <xdr:to>
      <xdr:col>13</xdr:col>
      <xdr:colOff>3922</xdr:colOff>
      <xdr:row>49</xdr:row>
      <xdr:rowOff>144668</xdr:rowOff>
    </xdr:to>
    <xdr:cxnSp macro="">
      <xdr:nvCxnSpPr>
        <xdr:cNvPr id="40" name="Gerade Verbindung mit Pfeil 39">
          <a:extLst>
            <a:ext uri="{FF2B5EF4-FFF2-40B4-BE49-F238E27FC236}">
              <a16:creationId xmlns:a16="http://schemas.microsoft.com/office/drawing/2014/main" id="{038FAF60-2732-43B5-BC13-7FEDD4866496}"/>
            </a:ext>
          </a:extLst>
        </xdr:cNvPr>
        <xdr:cNvCxnSpPr>
          <a:cxnSpLocks/>
        </xdr:cNvCxnSpPr>
      </xdr:nvCxnSpPr>
      <xdr:spPr>
        <a:xfrm flipV="1">
          <a:off x="8532495" y="1857375"/>
          <a:ext cx="1973580" cy="3286125"/>
        </a:xfrm>
        <a:prstGeom prst="straightConnector1">
          <a:avLst/>
        </a:prstGeom>
        <a:ln w="38100" cap="flat">
          <a:solidFill>
            <a:srgbClr val="BCCF00"/>
          </a:solidFill>
          <a:miter lim="800000"/>
          <a:headEnd type="triangle" w="lg" len="lg"/>
          <a:tailEnd type="non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9</xdr:col>
      <xdr:colOff>24877</xdr:colOff>
      <xdr:row>8</xdr:row>
      <xdr:rowOff>125730</xdr:rowOff>
    </xdr:from>
    <xdr:to>
      <xdr:col>9</xdr:col>
      <xdr:colOff>489697</xdr:colOff>
      <xdr:row>39</xdr:row>
      <xdr:rowOff>103766</xdr:rowOff>
    </xdr:to>
    <xdr:cxnSp macro="">
      <xdr:nvCxnSpPr>
        <xdr:cNvPr id="41" name="Gerade Verbindung mit Pfeil 40">
          <a:extLst>
            <a:ext uri="{FF2B5EF4-FFF2-40B4-BE49-F238E27FC236}">
              <a16:creationId xmlns:a16="http://schemas.microsoft.com/office/drawing/2014/main" id="{7A76327C-6A9F-4FE6-AEB4-DAEDB3DC09DC}"/>
            </a:ext>
          </a:extLst>
        </xdr:cNvPr>
        <xdr:cNvCxnSpPr>
          <a:cxnSpLocks/>
        </xdr:cNvCxnSpPr>
      </xdr:nvCxnSpPr>
      <xdr:spPr>
        <a:xfrm flipH="1" flipV="1">
          <a:off x="6410325" y="1866900"/>
          <a:ext cx="462915" cy="1421130"/>
        </a:xfrm>
        <a:prstGeom prst="straightConnector1">
          <a:avLst/>
        </a:prstGeom>
        <a:ln w="38100">
          <a:solidFill>
            <a:srgbClr val="009EE0"/>
          </a:solidFill>
          <a:headEnd type="triangle" w="lg" len="lg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5</xdr:col>
      <xdr:colOff>1243965</xdr:colOff>
      <xdr:row>8</xdr:row>
      <xdr:rowOff>129540</xdr:rowOff>
    </xdr:from>
    <xdr:to>
      <xdr:col>9</xdr:col>
      <xdr:colOff>640192</xdr:colOff>
      <xdr:row>44</xdr:row>
      <xdr:rowOff>141866</xdr:rowOff>
    </xdr:to>
    <xdr:cxnSp macro="">
      <xdr:nvCxnSpPr>
        <xdr:cNvPr id="42" name="Gerade Verbindung mit Pfeil 41">
          <a:extLst>
            <a:ext uri="{FF2B5EF4-FFF2-40B4-BE49-F238E27FC236}">
              <a16:creationId xmlns:a16="http://schemas.microsoft.com/office/drawing/2014/main" id="{ECD7A7F2-3249-4D26-B856-7BFED68DCD23}"/>
            </a:ext>
          </a:extLst>
        </xdr:cNvPr>
        <xdr:cNvCxnSpPr>
          <a:cxnSpLocks/>
        </xdr:cNvCxnSpPr>
      </xdr:nvCxnSpPr>
      <xdr:spPr>
        <a:xfrm flipH="1" flipV="1">
          <a:off x="3676650" y="1876425"/>
          <a:ext cx="3388995" cy="2362200"/>
        </a:xfrm>
        <a:prstGeom prst="straightConnector1">
          <a:avLst/>
        </a:prstGeom>
        <a:ln w="38100">
          <a:solidFill>
            <a:srgbClr val="003D6A"/>
          </a:solidFill>
          <a:headEnd type="triangle" w="lg" len="lg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13</xdr:row>
      <xdr:rowOff>66675</xdr:rowOff>
    </xdr:from>
    <xdr:to>
      <xdr:col>19</xdr:col>
      <xdr:colOff>24122</xdr:colOff>
      <xdr:row>36</xdr:row>
      <xdr:rowOff>5175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CB0D98A3-0F65-4A8F-A478-FCF582F00DEB}"/>
            </a:ext>
          </a:extLst>
        </xdr:cNvPr>
        <xdr:cNvGrpSpPr/>
      </xdr:nvGrpSpPr>
      <xdr:grpSpPr>
        <a:xfrm>
          <a:off x="161925" y="2543175"/>
          <a:ext cx="14559272" cy="4320000"/>
          <a:chOff x="200025" y="2781300"/>
          <a:chExt cx="14559272" cy="4320000"/>
        </a:xfrm>
      </xdr:grpSpPr>
      <xdr:pic>
        <xdr:nvPicPr>
          <xdr:cNvPr id="3" name="Grafik 2" descr="AMEH35">
            <a:extLst>
              <a:ext uri="{FF2B5EF4-FFF2-40B4-BE49-F238E27FC236}">
                <a16:creationId xmlns:a16="http://schemas.microsoft.com/office/drawing/2014/main" id="{FA2FEE72-303D-4413-9D0F-EB4786E79BE3}"/>
              </a:ext>
              <a:ext uri="{C183D7F6-B498-43B3-948B-1728B52AA6E4}">
                <adec:decorative xmlns:adec="http://schemas.microsoft.com/office/drawing/2017/decorative" val="0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205947" y="2781300"/>
            <a:ext cx="2409035" cy="4320000"/>
          </a:xfrm>
          <a:prstGeom prst="rect">
            <a:avLst/>
          </a:prstGeom>
        </xdr:spPr>
      </xdr:pic>
      <xdr:sp macro="" textlink="">
        <xdr:nvSpPr>
          <xdr:cNvPr id="4" name="Textfeld 3">
            <a:extLst>
              <a:ext uri="{FF2B5EF4-FFF2-40B4-BE49-F238E27FC236}">
                <a16:creationId xmlns:a16="http://schemas.microsoft.com/office/drawing/2014/main" id="{75837496-8444-44BA-A8B9-66A563D1ADBF}"/>
              </a:ext>
            </a:extLst>
          </xdr:cNvPr>
          <xdr:cNvSpPr txBox="1"/>
        </xdr:nvSpPr>
        <xdr:spPr>
          <a:xfrm>
            <a:off x="6253572" y="5294565"/>
            <a:ext cx="1199268" cy="325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de-DE" sz="1200" b="1">
                <a:solidFill>
                  <a:srgbClr val="003D6A"/>
                </a:solidFill>
                <a:latin typeface="+mn-lt"/>
                <a:ea typeface="+mn-ea"/>
                <a:cs typeface="+mn-cs"/>
              </a:rPr>
              <a:t>AMEH 35</a:t>
            </a:r>
          </a:p>
        </xdr:txBody>
      </xdr:sp>
      <xdr:pic>
        <xdr:nvPicPr>
          <xdr:cNvPr id="5" name="Grafik 4">
            <a:extLst>
              <a:ext uri="{FF2B5EF4-FFF2-40B4-BE49-F238E27FC236}">
                <a16:creationId xmlns:a16="http://schemas.microsoft.com/office/drawing/2014/main" id="{19241365-653E-4135-BD76-CCB3D76AB5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0846253" y="2781300"/>
            <a:ext cx="3913044" cy="4320000"/>
          </a:xfrm>
          <a:prstGeom prst="rect">
            <a:avLst/>
          </a:prstGeom>
        </xdr:spPr>
      </xdr:pic>
      <xdr:sp macro="" textlink="">
        <xdr:nvSpPr>
          <xdr:cNvPr id="6" name="Textfeld 5">
            <a:extLst>
              <a:ext uri="{FF2B5EF4-FFF2-40B4-BE49-F238E27FC236}">
                <a16:creationId xmlns:a16="http://schemas.microsoft.com/office/drawing/2014/main" id="{1D12BB64-7F93-4665-977E-03F9B3C654E7}"/>
              </a:ext>
            </a:extLst>
          </xdr:cNvPr>
          <xdr:cNvSpPr txBox="1"/>
        </xdr:nvSpPr>
        <xdr:spPr>
          <a:xfrm>
            <a:off x="13246554" y="5827965"/>
            <a:ext cx="1231133" cy="33386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1200" b="1">
                <a:solidFill>
                  <a:srgbClr val="003D6A"/>
                </a:solidFill>
              </a:rPr>
              <a:t>MPL</a:t>
            </a:r>
            <a:r>
              <a:rPr lang="de-DE" sz="1200" b="1" baseline="0">
                <a:solidFill>
                  <a:srgbClr val="003D6A"/>
                </a:solidFill>
              </a:rPr>
              <a:t> </a:t>
            </a:r>
            <a:r>
              <a:rPr lang="de-DE" sz="1200" b="1">
                <a:solidFill>
                  <a:srgbClr val="003D6A"/>
                </a:solidFill>
              </a:rPr>
              <a:t>35</a:t>
            </a:r>
          </a:p>
        </xdr:txBody>
      </xdr:sp>
      <xdr:pic>
        <xdr:nvPicPr>
          <xdr:cNvPr id="7" name="Grafik 6">
            <a:extLst>
              <a:ext uri="{FF2B5EF4-FFF2-40B4-BE49-F238E27FC236}">
                <a16:creationId xmlns:a16="http://schemas.microsoft.com/office/drawing/2014/main" id="{A3F40E12-B225-4F2C-A66C-3087B7A281B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8626284" y="2781300"/>
            <a:ext cx="2267043" cy="4115703"/>
          </a:xfrm>
          <a:prstGeom prst="rect">
            <a:avLst/>
          </a:prstGeom>
        </xdr:spPr>
      </xdr:pic>
      <xdr:sp macro="" textlink="">
        <xdr:nvSpPr>
          <xdr:cNvPr id="8" name="Textfeld 7">
            <a:extLst>
              <a:ext uri="{FF2B5EF4-FFF2-40B4-BE49-F238E27FC236}">
                <a16:creationId xmlns:a16="http://schemas.microsoft.com/office/drawing/2014/main" id="{F44E5D73-EC69-4256-9A55-409B66C50EF4}"/>
              </a:ext>
            </a:extLst>
          </xdr:cNvPr>
          <xdr:cNvSpPr txBox="1"/>
        </xdr:nvSpPr>
        <xdr:spPr>
          <a:xfrm>
            <a:off x="8758413" y="4751640"/>
            <a:ext cx="1147956" cy="3113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de-DE" sz="1200" b="1">
                <a:solidFill>
                  <a:srgbClr val="003D6A"/>
                </a:solidFill>
                <a:latin typeface="+mn-lt"/>
                <a:ea typeface="+mn-ea"/>
                <a:cs typeface="+mn-cs"/>
              </a:rPr>
              <a:t>APEH 35</a:t>
            </a:r>
          </a:p>
        </xdr:txBody>
      </xdr:sp>
      <xdr:pic>
        <xdr:nvPicPr>
          <xdr:cNvPr id="9" name="Grafik 8">
            <a:extLst>
              <a:ext uri="{FF2B5EF4-FFF2-40B4-BE49-F238E27FC236}">
                <a16:creationId xmlns:a16="http://schemas.microsoft.com/office/drawing/2014/main" id="{2C149FC1-6E8B-42E9-82E2-0A647556D5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2426120" y="2781300"/>
            <a:ext cx="3826898" cy="4320000"/>
          </a:xfrm>
          <a:prstGeom prst="rect">
            <a:avLst/>
          </a:prstGeom>
        </xdr:spPr>
      </xdr:pic>
      <xdr:sp macro="" textlink="">
        <xdr:nvSpPr>
          <xdr:cNvPr id="10" name="Textfeld 9">
            <a:extLst>
              <a:ext uri="{FF2B5EF4-FFF2-40B4-BE49-F238E27FC236}">
                <a16:creationId xmlns:a16="http://schemas.microsoft.com/office/drawing/2014/main" id="{9C104FC5-F426-4D11-954B-673500F4667E}"/>
              </a:ext>
            </a:extLst>
          </xdr:cNvPr>
          <xdr:cNvSpPr txBox="1"/>
        </xdr:nvSpPr>
        <xdr:spPr>
          <a:xfrm>
            <a:off x="3559596" y="4713540"/>
            <a:ext cx="1264736" cy="3429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de-DE" sz="1200" b="1">
                <a:solidFill>
                  <a:srgbClr val="003D6A"/>
                </a:solidFill>
                <a:latin typeface="+mn-lt"/>
                <a:ea typeface="+mn-ea"/>
                <a:cs typeface="+mn-cs"/>
              </a:rPr>
              <a:t>KVB 35</a:t>
            </a:r>
          </a:p>
        </xdr:txBody>
      </xdr:sp>
      <xdr:pic>
        <xdr:nvPicPr>
          <xdr:cNvPr id="11" name="Grafik 10">
            <a:extLst>
              <a:ext uri="{FF2B5EF4-FFF2-40B4-BE49-F238E27FC236}">
                <a16:creationId xmlns:a16="http://schemas.microsoft.com/office/drawing/2014/main" id="{2E2521BE-9E9D-41FD-9269-D5397AD83C8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200025" y="2781300"/>
            <a:ext cx="2273166" cy="4320000"/>
          </a:xfrm>
          <a:prstGeom prst="rect">
            <a:avLst/>
          </a:prstGeom>
        </xdr:spPr>
      </xdr:pic>
      <xdr:sp macro="" textlink="">
        <xdr:nvSpPr>
          <xdr:cNvPr id="12" name="Textfeld 11">
            <a:extLst>
              <a:ext uri="{FF2B5EF4-FFF2-40B4-BE49-F238E27FC236}">
                <a16:creationId xmlns:a16="http://schemas.microsoft.com/office/drawing/2014/main" id="{CF1D7B9C-AD0A-45E2-98BF-BB58D559A00D}"/>
              </a:ext>
            </a:extLst>
          </xdr:cNvPr>
          <xdr:cNvSpPr txBox="1"/>
        </xdr:nvSpPr>
        <xdr:spPr>
          <a:xfrm>
            <a:off x="1323975" y="5389815"/>
            <a:ext cx="1161022" cy="31485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de-DE" sz="1200" b="1">
                <a:solidFill>
                  <a:srgbClr val="003D6A"/>
                </a:solidFill>
                <a:latin typeface="+mn-lt"/>
                <a:ea typeface="+mn-ea"/>
                <a:cs typeface="+mn-cs"/>
              </a:rPr>
              <a:t>SOE 35</a:t>
            </a:r>
          </a:p>
        </xdr:txBody>
      </xdr:sp>
    </xdr:grpSp>
    <xdr:clientData/>
  </xdr:twoCellAnchor>
  <xdr:twoCellAnchor editAs="oneCell">
    <xdr:from>
      <xdr:col>7</xdr:col>
      <xdr:colOff>133350</xdr:colOff>
      <xdr:row>2</xdr:row>
      <xdr:rowOff>4943</xdr:rowOff>
    </xdr:from>
    <xdr:to>
      <xdr:col>9</xdr:col>
      <xdr:colOff>95250</xdr:colOff>
      <xdr:row>4</xdr:row>
      <xdr:rowOff>9525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694AA05B-1A55-420D-A76B-A3DAEC3D4F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2344" t="7566" r="5091" b="25955"/>
        <a:stretch/>
      </xdr:blipFill>
      <xdr:spPr>
        <a:xfrm>
          <a:off x="5686425" y="385943"/>
          <a:ext cx="1485900" cy="385582"/>
        </a:xfrm>
        <a:prstGeom prst="rect">
          <a:avLst/>
        </a:prstGeom>
      </xdr:spPr>
    </xdr:pic>
    <xdr:clientData/>
  </xdr:twoCellAnchor>
  <xdr:twoCellAnchor>
    <xdr:from>
      <xdr:col>9</xdr:col>
      <xdr:colOff>180975</xdr:colOff>
      <xdr:row>0</xdr:row>
      <xdr:rowOff>95249</xdr:rowOff>
    </xdr:from>
    <xdr:to>
      <xdr:col>19</xdr:col>
      <xdr:colOff>38100</xdr:colOff>
      <xdr:row>13</xdr:row>
      <xdr:rowOff>0</xdr:rowOff>
    </xdr:to>
    <xdr:graphicFrame macro="">
      <xdr:nvGraphicFramePr>
        <xdr:cNvPr id="14" name="Diagramm 13">
          <a:extLst>
            <a:ext uri="{FF2B5EF4-FFF2-40B4-BE49-F238E27FC236}">
              <a16:creationId xmlns:a16="http://schemas.microsoft.com/office/drawing/2014/main" id="{EF6572DC-68E4-4D81-AA1E-54DF4384E4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cherer, Dominik" id="{84A981F4-CF47-4864-AF89-B466CCEBE032}" userId="S::Dominik.Scherer@de.schunk.com::24716b75-cd99-4138-98b0-d9d8dc58caea" providerId="AD"/>
</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S5" dT="2022-12-14T10:55:19.47" personId="{84A981F4-CF47-4864-AF89-B466CCEBE032}" id="{4376D51D-4A32-4785-BF86-A60A29890F74}">
    <text>Kurze Seite</text>
  </threadedComment>
  <threadedComment ref="K6" dT="2022-12-14T10:55:19.47" personId="{84A981F4-CF47-4864-AF89-B466CCEBE032}" id="{878B21D3-5B08-4729-80BA-3D0F0C35DFE7}">
    <text>Kurze Seite</text>
  </threadedComment>
  <threadedComment ref="G7" dT="2022-12-14T10:55:19.47" personId="{84A981F4-CF47-4864-AF89-B466CCEBE032}" id="{C7B81C58-CB7D-484E-8288-130DF739B8F5}">
    <text>Kurze Seite</text>
  </threadedComment>
  <threadedComment ref="J8" dT="2022-12-14T15:24:36.53" personId="{84A981F4-CF47-4864-AF89-B466CCEBE032}" id="{D8931A67-C350-469E-A089-B877C5B68E3D}">
    <text>Im Zweifel kleinere Brennweite wählen</text>
  </threadedComment>
  <threadedComment ref="O8" dT="2022-12-14T10:55:19.47" personId="{84A981F4-CF47-4864-AF89-B466CCEBE032}" id="{47E04E47-2FCE-472E-8911-14156228F4C5}">
    <text>Kurze Seite</text>
  </threadedComment>
  <threadedComment ref="A14" dT="2022-12-14T14:59:20.52" personId="{84A981F4-CF47-4864-AF89-B466CCEBE032}" id="{CF3DAB89-A18A-4A39-93C2-71FBD4AF3160}">
    <text>https://www.vision-doctor.com/optische-grundlagen/schaerfentiefe.html</text>
  </threadedComment>
  <threadedComment ref="G24" dT="2022-12-14T10:55:19.47" personId="{84A981F4-CF47-4864-AF89-B466CCEBE032}" id="{E45087F0-BE01-4B76-AB14-89C0998129A6}">
    <text>Kurze Seite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S5" dT="2022-12-14T10:55:19.47" personId="{84A981F4-CF47-4864-AF89-B466CCEBE032}" id="{FC1D0EE8-3A13-4E5F-BCF2-AE83F829C93B}">
    <text>Kurze Seite</text>
  </threadedComment>
  <threadedComment ref="K6" dT="2022-12-14T10:55:19.47" personId="{84A981F4-CF47-4864-AF89-B466CCEBE032}" id="{DD0E810C-6E6B-4034-B810-F0066AB74665}">
    <text>Short side</text>
  </threadedComment>
  <threadedComment ref="G7" dT="2022-12-14T10:55:19.47" personId="{84A981F4-CF47-4864-AF89-B466CCEBE032}" id="{AF26E5ED-7405-475E-93C4-26FB1A201970}">
    <text>Short side</text>
  </threadedComment>
  <threadedComment ref="J8" dT="2022-12-14T15:24:36.53" personId="{84A981F4-CF47-4864-AF89-B466CCEBE032}" id="{1CD3A093-DE68-4CFC-85FC-350BE54CBDA9}">
    <text>When in doubt choose smaller focal length</text>
  </threadedComment>
  <threadedComment ref="O8" dT="2022-12-14T10:55:19.47" personId="{84A981F4-CF47-4864-AF89-B466CCEBE032}" id="{33EE6CA0-5958-4ECA-AC4B-929DD90E4B1B}">
    <text>Short side</text>
  </threadedComment>
  <threadedComment ref="A14" dT="2022-12-14T14:59:20.52" personId="{84A981F4-CF47-4864-AF89-B466CCEBE032}" id="{EC59238F-CF5B-4946-8C3E-9412CF138ADD}">
    <text>https://www.vision-doctor.com/optische-grundlagen/schaerfentiefe.html</text>
  </threadedComment>
  <threadedComment ref="G24" dT="2022-12-14T10:55:19.47" personId="{84A981F4-CF47-4864-AF89-B466CCEBE032}" id="{DC0DD265-D14D-41C9-9F72-E8A1569339B1}">
    <text>Kurze Seite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4"/>
  <sheetViews>
    <sheetView showGridLines="0" topLeftCell="D1" zoomScaleNormal="100" zoomScaleSheetLayoutView="100" workbookViewId="0">
      <selection activeCell="R6" sqref="R6"/>
    </sheetView>
  </sheetViews>
  <sheetFormatPr baseColWidth="10" defaultRowHeight="15" outlineLevelRow="1" x14ac:dyDescent="0.25"/>
  <cols>
    <col min="1" max="1" width="17.5703125" hidden="1" customWidth="1"/>
    <col min="2" max="2" width="15.85546875" hidden="1" customWidth="1"/>
    <col min="3" max="3" width="11.5703125" hidden="1" customWidth="1"/>
    <col min="4" max="4" width="3.7109375" bestFit="1" customWidth="1"/>
    <col min="5" max="5" width="31.28515625" style="1" bestFit="1" customWidth="1"/>
    <col min="6" max="6" width="21" style="6" bestFit="1" customWidth="1"/>
    <col min="7" max="7" width="10.28515625" customWidth="1"/>
    <col min="8" max="8" width="3.7109375" customWidth="1"/>
    <col min="9" max="9" width="23.140625" bestFit="1" customWidth="1"/>
    <col min="10" max="10" width="23.28515625" customWidth="1"/>
    <col min="11" max="11" width="10.7109375" customWidth="1"/>
    <col min="12" max="12" width="3.7109375" customWidth="1"/>
    <col min="13" max="13" width="22.140625" bestFit="1" customWidth="1"/>
    <col min="14" max="14" width="19.28515625" bestFit="1" customWidth="1"/>
    <col min="15" max="15" width="10.7109375" customWidth="1"/>
    <col min="17" max="17" width="25.7109375" customWidth="1"/>
    <col min="18" max="19" width="11.7109375" customWidth="1"/>
    <col min="20" max="21" width="11.42578125" style="39"/>
  </cols>
  <sheetData>
    <row r="1" spans="1:19" ht="33.75" x14ac:dyDescent="0.5">
      <c r="A1" s="72" t="s">
        <v>125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19" x14ac:dyDescent="0.25">
      <c r="A2" t="s">
        <v>4</v>
      </c>
      <c r="B2" t="s">
        <v>5</v>
      </c>
      <c r="D2" s="73" t="s">
        <v>133</v>
      </c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spans="1:19" x14ac:dyDescent="0.25">
      <c r="A3" t="s">
        <v>6</v>
      </c>
      <c r="B3" t="s">
        <v>7</v>
      </c>
      <c r="D3" s="39"/>
      <c r="E3" s="40" t="s">
        <v>132</v>
      </c>
      <c r="F3" s="60"/>
      <c r="G3" s="60"/>
      <c r="H3" s="60"/>
      <c r="I3" s="60"/>
      <c r="J3" s="60"/>
      <c r="K3" s="60"/>
      <c r="L3" s="60"/>
      <c r="M3" s="60"/>
      <c r="N3" s="60"/>
      <c r="O3" s="39"/>
      <c r="P3" s="39"/>
      <c r="Q3" s="39"/>
      <c r="R3" s="39"/>
      <c r="S3" s="39"/>
    </row>
    <row r="4" spans="1:19" ht="18.75" x14ac:dyDescent="0.3">
      <c r="A4" t="s">
        <v>8</v>
      </c>
      <c r="B4" t="s">
        <v>9</v>
      </c>
      <c r="C4" t="s">
        <v>23</v>
      </c>
      <c r="D4" s="39"/>
      <c r="E4" s="74" t="s">
        <v>66</v>
      </c>
      <c r="F4" s="74"/>
      <c r="G4" s="42"/>
      <c r="H4" s="42"/>
      <c r="I4" s="77" t="s">
        <v>65</v>
      </c>
      <c r="J4" s="77"/>
      <c r="K4" s="42"/>
      <c r="L4" s="42"/>
      <c r="M4" s="78" t="s">
        <v>67</v>
      </c>
      <c r="N4" s="78"/>
      <c r="O4" s="39"/>
      <c r="P4" s="39"/>
      <c r="Q4" s="39" t="s">
        <v>127</v>
      </c>
      <c r="R4" s="39"/>
      <c r="S4" s="39"/>
    </row>
    <row r="5" spans="1:19" x14ac:dyDescent="0.25">
      <c r="A5" t="s">
        <v>10</v>
      </c>
      <c r="B5" t="s">
        <v>11</v>
      </c>
      <c r="D5" s="48"/>
      <c r="E5" s="8" t="s">
        <v>36</v>
      </c>
      <c r="F5" s="10">
        <v>7.9</v>
      </c>
      <c r="G5" s="50"/>
      <c r="H5" s="48"/>
      <c r="I5" s="16" t="s">
        <v>39</v>
      </c>
      <c r="J5" s="17">
        <v>1400</v>
      </c>
      <c r="K5" s="50"/>
      <c r="L5" s="48"/>
      <c r="M5" s="8" t="s">
        <v>36</v>
      </c>
      <c r="N5" s="10">
        <v>7.9</v>
      </c>
      <c r="O5" s="50"/>
      <c r="P5" s="39"/>
      <c r="Q5" s="61" t="s">
        <v>38</v>
      </c>
      <c r="R5" s="62">
        <v>500</v>
      </c>
      <c r="S5" s="63">
        <f>R5/16*10</f>
        <v>312.5</v>
      </c>
    </row>
    <row r="6" spans="1:19" x14ac:dyDescent="0.25">
      <c r="A6" t="s">
        <v>2</v>
      </c>
      <c r="B6" t="s">
        <v>12</v>
      </c>
      <c r="D6" s="48"/>
      <c r="E6" s="29" t="s">
        <v>48</v>
      </c>
      <c r="F6" s="15">
        <v>12</v>
      </c>
      <c r="G6" s="50"/>
      <c r="H6" s="48"/>
      <c r="I6" s="16" t="s">
        <v>38</v>
      </c>
      <c r="J6" s="17">
        <v>800</v>
      </c>
      <c r="K6" s="51">
        <f>J6/16*10</f>
        <v>500</v>
      </c>
      <c r="L6" s="48"/>
      <c r="M6" s="18" t="s">
        <v>39</v>
      </c>
      <c r="N6" s="19">
        <v>560</v>
      </c>
      <c r="O6" s="50"/>
      <c r="P6" s="39"/>
      <c r="Q6" s="43" t="s">
        <v>131</v>
      </c>
      <c r="R6" s="71">
        <f>R5/1920</f>
        <v>0.26041666666666669</v>
      </c>
      <c r="S6" s="64"/>
    </row>
    <row r="7" spans="1:19" x14ac:dyDescent="0.25">
      <c r="A7" t="s">
        <v>13</v>
      </c>
      <c r="B7" t="s">
        <v>14</v>
      </c>
      <c r="C7" s="2" t="s">
        <v>29</v>
      </c>
      <c r="D7" s="49"/>
      <c r="E7" s="29" t="s">
        <v>38</v>
      </c>
      <c r="F7" s="15">
        <v>480</v>
      </c>
      <c r="G7" s="51">
        <f>F7/16*10</f>
        <v>300</v>
      </c>
      <c r="H7" s="48"/>
      <c r="I7" s="8" t="s">
        <v>36</v>
      </c>
      <c r="J7" s="12">
        <v>7.9</v>
      </c>
      <c r="K7" s="50"/>
      <c r="L7" s="48"/>
      <c r="M7" s="18" t="s">
        <v>37</v>
      </c>
      <c r="N7" s="19">
        <v>12</v>
      </c>
      <c r="O7" s="50"/>
      <c r="P7" s="39"/>
      <c r="Q7" s="43" t="s">
        <v>128</v>
      </c>
      <c r="R7" s="71">
        <f>R6*3</f>
        <v>0.78125</v>
      </c>
      <c r="S7" s="39"/>
    </row>
    <row r="8" spans="1:19" x14ac:dyDescent="0.25">
      <c r="A8" t="s">
        <v>15</v>
      </c>
      <c r="B8" t="s">
        <v>16</v>
      </c>
      <c r="D8" s="48"/>
      <c r="E8" s="29" t="s">
        <v>39</v>
      </c>
      <c r="F8" s="12">
        <f>F6*(F7/F5+1)</f>
        <v>741.11392405063293</v>
      </c>
      <c r="G8" s="50"/>
      <c r="H8" s="48"/>
      <c r="I8" s="16" t="s">
        <v>48</v>
      </c>
      <c r="J8" s="12">
        <f>J5/(J6/J7+1)</f>
        <v>13.689813095680158</v>
      </c>
      <c r="K8" s="50"/>
      <c r="L8" s="48"/>
      <c r="M8" s="18" t="s">
        <v>43</v>
      </c>
      <c r="N8" s="12">
        <f>N5*(N6/N7-1)</f>
        <v>360.76666666666665</v>
      </c>
      <c r="O8" s="51">
        <f>N8/16*10</f>
        <v>225.47916666666666</v>
      </c>
      <c r="P8" s="39"/>
      <c r="Q8" s="43" t="s">
        <v>129</v>
      </c>
      <c r="R8" s="71">
        <f>R6*5</f>
        <v>1.3020833333333335</v>
      </c>
      <c r="S8" s="39"/>
    </row>
    <row r="9" spans="1:19" x14ac:dyDescent="0.25">
      <c r="A9" t="s">
        <v>17</v>
      </c>
      <c r="B9" t="s">
        <v>18</v>
      </c>
      <c r="D9" s="39"/>
      <c r="E9" s="52"/>
      <c r="F9" s="53" t="s">
        <v>42</v>
      </c>
      <c r="G9" s="39"/>
      <c r="H9" s="39"/>
      <c r="I9" s="52"/>
      <c r="J9" s="53" t="s">
        <v>41</v>
      </c>
      <c r="K9" s="39"/>
      <c r="L9" s="39"/>
      <c r="M9" s="52"/>
      <c r="N9" s="53" t="s">
        <v>44</v>
      </c>
      <c r="O9" s="39"/>
      <c r="P9" s="39"/>
      <c r="Q9" s="43" t="s">
        <v>130</v>
      </c>
      <c r="R9" s="71">
        <f>R6*10</f>
        <v>2.604166666666667</v>
      </c>
      <c r="S9" s="39"/>
    </row>
    <row r="10" spans="1:19" hidden="1" outlineLevel="1" x14ac:dyDescent="0.25">
      <c r="A10" t="s">
        <v>19</v>
      </c>
      <c r="B10" t="s">
        <v>20</v>
      </c>
      <c r="D10" s="39"/>
      <c r="E10" s="43"/>
      <c r="F10" s="44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</row>
    <row r="11" spans="1:19" ht="18.75" hidden="1" outlineLevel="1" x14ac:dyDescent="0.3">
      <c r="A11" t="s">
        <v>21</v>
      </c>
      <c r="B11" t="s">
        <v>22</v>
      </c>
      <c r="D11" s="39"/>
      <c r="E11" s="74" t="s">
        <v>68</v>
      </c>
      <c r="F11" s="74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</row>
    <row r="12" spans="1:19" hidden="1" outlineLevel="1" x14ac:dyDescent="0.25">
      <c r="D12" s="48"/>
      <c r="E12" s="29" t="s">
        <v>32</v>
      </c>
      <c r="F12" s="15">
        <v>1400</v>
      </c>
      <c r="G12" s="50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</row>
    <row r="13" spans="1:19" hidden="1" outlineLevel="1" x14ac:dyDescent="0.25">
      <c r="D13" s="48"/>
      <c r="E13" s="29" t="s">
        <v>33</v>
      </c>
      <c r="F13" s="15">
        <v>12</v>
      </c>
      <c r="G13" s="50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19" hidden="1" outlineLevel="1" x14ac:dyDescent="0.25">
      <c r="A14" t="s">
        <v>0</v>
      </c>
      <c r="B14" t="s">
        <v>24</v>
      </c>
      <c r="D14" s="48"/>
      <c r="E14" s="29" t="s">
        <v>34</v>
      </c>
      <c r="F14" s="21">
        <v>11</v>
      </c>
      <c r="G14" s="50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</row>
    <row r="15" spans="1:19" hidden="1" outlineLevel="1" x14ac:dyDescent="0.25">
      <c r="A15" t="s">
        <v>25</v>
      </c>
      <c r="B15" t="s">
        <v>26</v>
      </c>
      <c r="D15" s="39"/>
      <c r="E15" s="66" t="s">
        <v>47</v>
      </c>
      <c r="F15" s="67">
        <v>6.8999999999999999E-3</v>
      </c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</row>
    <row r="16" spans="1:19" hidden="1" outlineLevel="1" x14ac:dyDescent="0.25">
      <c r="A16" t="s">
        <v>2</v>
      </c>
      <c r="B16" t="s">
        <v>27</v>
      </c>
      <c r="C16" t="s">
        <v>3</v>
      </c>
      <c r="D16" s="39"/>
      <c r="E16" s="68"/>
      <c r="F16" s="6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</row>
    <row r="17" spans="1:19" hidden="1" outlineLevel="1" x14ac:dyDescent="0.25">
      <c r="A17" t="s">
        <v>1</v>
      </c>
      <c r="B17" t="s">
        <v>28</v>
      </c>
      <c r="D17" s="48"/>
      <c r="E17" s="8" t="s">
        <v>31</v>
      </c>
      <c r="F17" s="20">
        <f>(F13*F13)/(F14*F15)+F13</f>
        <v>1909.2332015810277</v>
      </c>
      <c r="G17" s="56" t="s">
        <v>30</v>
      </c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</row>
    <row r="18" spans="1:19" hidden="1" outlineLevel="1" x14ac:dyDescent="0.25">
      <c r="D18" s="48"/>
      <c r="E18" s="8" t="s">
        <v>45</v>
      </c>
      <c r="F18" s="20">
        <f>F12*(F17-F13)/(F17+F12-2*F13)</f>
        <v>808.50469943356541</v>
      </c>
      <c r="G18" s="57" t="s">
        <v>81</v>
      </c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</row>
    <row r="19" spans="1:19" hidden="1" outlineLevel="1" x14ac:dyDescent="0.25">
      <c r="D19" s="48"/>
      <c r="E19" s="8" t="s">
        <v>46</v>
      </c>
      <c r="F19" s="20">
        <f>F12*(F17-F13)/(F17-F12)</f>
        <v>5215.9334347542608</v>
      </c>
      <c r="G19" s="57" t="s">
        <v>82</v>
      </c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</row>
    <row r="20" spans="1:19" hidden="1" outlineLevel="1" x14ac:dyDescent="0.25">
      <c r="A20" t="s">
        <v>40</v>
      </c>
      <c r="D20" s="39"/>
      <c r="E20" s="58"/>
      <c r="F20" s="59"/>
      <c r="G20" s="46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</row>
    <row r="21" spans="1:19" hidden="1" outlineLevel="1" x14ac:dyDescent="0.25">
      <c r="A21" s="3">
        <v>4</v>
      </c>
      <c r="D21" s="48"/>
      <c r="E21" s="29" t="s">
        <v>35</v>
      </c>
      <c r="F21" s="20">
        <f>F18-F19</f>
        <v>-4407.4287353206955</v>
      </c>
      <c r="G21" s="57" t="s">
        <v>83</v>
      </c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</row>
    <row r="22" spans="1:19" hidden="1" outlineLevel="1" x14ac:dyDescent="0.25">
      <c r="A22" s="4">
        <v>6</v>
      </c>
      <c r="D22" s="39"/>
      <c r="E22" s="52"/>
      <c r="F22" s="55"/>
      <c r="G22" s="65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</row>
    <row r="23" spans="1:19" ht="15" hidden="1" customHeight="1" outlineLevel="1" x14ac:dyDescent="0.3">
      <c r="A23" s="4">
        <v>12</v>
      </c>
      <c r="D23" s="74" t="s">
        <v>76</v>
      </c>
      <c r="E23" s="74"/>
      <c r="F23" s="74"/>
      <c r="G23" s="74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</row>
    <row r="24" spans="1:19" hidden="1" outlineLevel="1" x14ac:dyDescent="0.25">
      <c r="A24" s="4">
        <v>16</v>
      </c>
      <c r="D24" s="75" t="s">
        <v>73</v>
      </c>
      <c r="E24" s="16" t="s">
        <v>72</v>
      </c>
      <c r="F24" s="31">
        <v>800</v>
      </c>
      <c r="G24" s="25">
        <f>F24/16*10</f>
        <v>500</v>
      </c>
      <c r="H24" s="5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</row>
    <row r="25" spans="1:19" hidden="1" outlineLevel="1" x14ac:dyDescent="0.25">
      <c r="A25" s="4">
        <v>25</v>
      </c>
      <c r="D25" s="75"/>
      <c r="E25" s="22" t="s">
        <v>77</v>
      </c>
      <c r="F25" s="25">
        <v>1920</v>
      </c>
      <c r="G25" s="25">
        <v>1200</v>
      </c>
      <c r="H25" s="50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</row>
    <row r="26" spans="1:19" hidden="1" outlineLevel="1" x14ac:dyDescent="0.25">
      <c r="A26" s="4">
        <v>35</v>
      </c>
      <c r="D26" s="75"/>
      <c r="E26" s="26" t="s">
        <v>80</v>
      </c>
      <c r="F26" s="27">
        <f>F24/F25</f>
        <v>0.41666666666666669</v>
      </c>
      <c r="G26" s="38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</row>
    <row r="27" spans="1:19" hidden="1" outlineLevel="1" x14ac:dyDescent="0.25">
      <c r="A27" s="4">
        <v>50</v>
      </c>
      <c r="D27" s="75"/>
      <c r="E27" s="26" t="s">
        <v>69</v>
      </c>
      <c r="F27" s="28">
        <f>F26*3</f>
        <v>1.25</v>
      </c>
      <c r="G27" s="50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</row>
    <row r="28" spans="1:19" hidden="1" outlineLevel="1" x14ac:dyDescent="0.25">
      <c r="A28" s="5">
        <v>75</v>
      </c>
      <c r="D28" s="75"/>
      <c r="E28" s="26" t="s">
        <v>70</v>
      </c>
      <c r="F28" s="28">
        <f>F26*5</f>
        <v>2.0833333333333335</v>
      </c>
      <c r="G28" s="50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</row>
    <row r="29" spans="1:19" hidden="1" outlineLevel="1" x14ac:dyDescent="0.25">
      <c r="D29" s="75"/>
      <c r="E29" s="26" t="s">
        <v>71</v>
      </c>
      <c r="F29" s="28">
        <f>F26*10</f>
        <v>4.166666666666667</v>
      </c>
      <c r="G29" s="50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</row>
    <row r="30" spans="1:19" hidden="1" outlineLevel="1" x14ac:dyDescent="0.25">
      <c r="A30" s="7"/>
      <c r="D30" s="76" t="s">
        <v>74</v>
      </c>
      <c r="E30" s="16" t="s">
        <v>75</v>
      </c>
      <c r="F30" s="32">
        <v>400</v>
      </c>
      <c r="G30" s="50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</row>
    <row r="31" spans="1:19" hidden="1" outlineLevel="1" x14ac:dyDescent="0.25">
      <c r="A31" s="7"/>
      <c r="D31" s="76"/>
      <c r="E31" s="23" t="s">
        <v>78</v>
      </c>
      <c r="F31" s="24">
        <f>360/(F25/F24*F30*3.141593)*5</f>
        <v>0.59683097078456693</v>
      </c>
      <c r="G31" s="50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</row>
    <row r="32" spans="1:19" hidden="1" outlineLevel="1" x14ac:dyDescent="0.25">
      <c r="A32" s="7"/>
      <c r="B32" s="7"/>
      <c r="C32" s="7"/>
      <c r="D32" s="76"/>
      <c r="E32" s="23" t="s">
        <v>79</v>
      </c>
      <c r="F32" s="24">
        <f>360/(F25/F24*F30*3.141593)*10</f>
        <v>1.1936619415691339</v>
      </c>
      <c r="G32" s="50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</row>
    <row r="33" spans="1:19" hidden="1" outlineLevel="1" x14ac:dyDescent="0.25">
      <c r="A33" s="7"/>
      <c r="B33" s="7"/>
      <c r="C33" s="7"/>
      <c r="D33" s="70"/>
      <c r="E33" s="52"/>
      <c r="F33" s="55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</row>
    <row r="34" spans="1:19" collapsed="1" x14ac:dyDescent="0.25">
      <c r="A34" s="7"/>
      <c r="B34" s="7"/>
      <c r="C34" s="7"/>
      <c r="D34" s="47"/>
      <c r="E34" s="39"/>
      <c r="F34" s="44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</row>
    <row r="35" spans="1:19" x14ac:dyDescent="0.25">
      <c r="A35" s="7"/>
      <c r="B35" s="7"/>
      <c r="C35" s="7"/>
      <c r="D35" s="47"/>
      <c r="E35" s="39"/>
      <c r="F35" s="44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</row>
    <row r="36" spans="1:19" x14ac:dyDescent="0.25">
      <c r="A36" s="7"/>
      <c r="B36" s="7"/>
      <c r="C36" s="7"/>
      <c r="D36" s="47"/>
      <c r="E36" s="43"/>
      <c r="F36" s="44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</row>
    <row r="37" spans="1:19" x14ac:dyDescent="0.25">
      <c r="A37" s="7"/>
      <c r="B37" s="7"/>
      <c r="C37" s="7"/>
      <c r="D37" s="47"/>
      <c r="E37" s="43"/>
      <c r="F37" s="44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</row>
    <row r="38" spans="1:19" x14ac:dyDescent="0.25">
      <c r="A38" s="7"/>
      <c r="B38" s="7"/>
      <c r="C38" s="7"/>
      <c r="D38" s="47"/>
      <c r="E38" s="43"/>
      <c r="F38" s="44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</row>
    <row r="39" spans="1:19" x14ac:dyDescent="0.25">
      <c r="A39" s="7"/>
      <c r="B39" s="7"/>
      <c r="C39" s="7"/>
      <c r="D39" s="47"/>
      <c r="E39" s="43"/>
      <c r="F39" s="44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</row>
    <row r="40" spans="1:19" x14ac:dyDescent="0.25">
      <c r="A40" s="7"/>
      <c r="B40" s="7"/>
      <c r="C40" s="7"/>
      <c r="D40" s="47"/>
      <c r="E40" s="43"/>
      <c r="F40" s="44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</row>
    <row r="41" spans="1:19" x14ac:dyDescent="0.25">
      <c r="A41" s="7"/>
      <c r="B41" s="7"/>
      <c r="C41" s="7"/>
      <c r="D41" s="47"/>
      <c r="E41" s="43"/>
      <c r="F41" s="44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</row>
    <row r="42" spans="1:19" x14ac:dyDescent="0.25">
      <c r="A42" s="7"/>
      <c r="B42" s="7"/>
      <c r="C42" s="7"/>
      <c r="D42" s="47"/>
      <c r="E42" s="43"/>
      <c r="F42" s="44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</row>
    <row r="43" spans="1:19" x14ac:dyDescent="0.25">
      <c r="A43" s="7"/>
      <c r="B43" s="7"/>
      <c r="C43" s="7"/>
      <c r="D43" s="47"/>
      <c r="E43" s="43"/>
      <c r="F43" s="44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</row>
    <row r="44" spans="1:19" x14ac:dyDescent="0.25">
      <c r="B44" s="7"/>
      <c r="C44" s="7"/>
      <c r="D44" s="30"/>
      <c r="E44" s="9"/>
      <c r="F44" s="13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</row>
  </sheetData>
  <sheetProtection algorithmName="SHA-512" hashValue="wY46VA3iXH0P2cAwwrhEJObE+MWGqdbQtQFaUuyc/sMD3mDjFh+l3djb4RjwnXKa9kWSgEAqmPeKuD/hhHBYJQ==" saltValue="ASAcqnUKsCRPMy4UAeJE8A==" spinCount="100000" sheet="1" objects="1" scenarios="1"/>
  <mergeCells count="9">
    <mergeCell ref="A1:S1"/>
    <mergeCell ref="D2:S2"/>
    <mergeCell ref="D23:G23"/>
    <mergeCell ref="D24:D29"/>
    <mergeCell ref="D30:D32"/>
    <mergeCell ref="E11:F11"/>
    <mergeCell ref="E4:F4"/>
    <mergeCell ref="I4:J4"/>
    <mergeCell ref="M4:N4"/>
  </mergeCells>
  <dataValidations count="1">
    <dataValidation type="list" allowBlank="1" showInputMessage="1" showErrorMessage="1" sqref="F13 F6 N7" xr:uid="{00000000-0002-0000-0000-000000000000}">
      <formula1>$A$21:$A$26</formula1>
    </dataValidation>
  </dataValidations>
  <pageMargins left="0.7" right="0.7" top="0.78740157499999996" bottom="0.78740157499999996" header="0.3" footer="0.3"/>
  <pageSetup paperSize="8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FB609-6661-49CD-93E3-E52E364A99AD}">
  <dimension ref="A1:W31"/>
  <sheetViews>
    <sheetView zoomScaleNormal="100" workbookViewId="0">
      <selection activeCell="U17" sqref="U17"/>
    </sheetView>
  </sheetViews>
  <sheetFormatPr baseColWidth="10" defaultRowHeight="15" x14ac:dyDescent="0.25"/>
  <cols>
    <col min="3" max="3" width="19.28515625" bestFit="1" customWidth="1"/>
    <col min="4" max="4" width="11.28515625" bestFit="1" customWidth="1"/>
    <col min="5" max="5" width="7" bestFit="1" customWidth="1"/>
  </cols>
  <sheetData>
    <row r="1" spans="1:23" x14ac:dyDescent="0.25">
      <c r="A1" t="s">
        <v>98</v>
      </c>
      <c r="C1" t="s">
        <v>114</v>
      </c>
      <c r="D1" t="s">
        <v>115</v>
      </c>
      <c r="E1" t="s">
        <v>116</v>
      </c>
      <c r="F1" t="s">
        <v>117</v>
      </c>
      <c r="G1" t="s">
        <v>118</v>
      </c>
    </row>
    <row r="2" spans="1:23" x14ac:dyDescent="0.25">
      <c r="V2" s="36" t="s">
        <v>124</v>
      </c>
      <c r="W2" s="36" t="s">
        <v>117</v>
      </c>
    </row>
    <row r="3" spans="1:23" x14ac:dyDescent="0.25">
      <c r="A3" t="s">
        <v>99</v>
      </c>
      <c r="C3" t="s">
        <v>105</v>
      </c>
      <c r="D3" t="s">
        <v>102</v>
      </c>
      <c r="E3">
        <v>313868</v>
      </c>
      <c r="F3" s="34">
        <v>87.8</v>
      </c>
      <c r="G3" s="1" t="s">
        <v>110</v>
      </c>
      <c r="V3" s="37">
        <v>300</v>
      </c>
      <c r="W3" s="35">
        <v>48.5</v>
      </c>
    </row>
    <row r="4" spans="1:23" x14ac:dyDescent="0.25">
      <c r="A4" t="s">
        <v>100</v>
      </c>
      <c r="C4" t="s">
        <v>106</v>
      </c>
      <c r="D4" t="s">
        <v>123</v>
      </c>
      <c r="E4">
        <v>313840</v>
      </c>
      <c r="F4" s="34">
        <v>65.3</v>
      </c>
      <c r="G4" s="1" t="s">
        <v>109</v>
      </c>
      <c r="V4" s="37">
        <v>320</v>
      </c>
      <c r="W4" s="35">
        <v>50.8</v>
      </c>
    </row>
    <row r="5" spans="1:23" x14ac:dyDescent="0.25">
      <c r="F5" s="34"/>
      <c r="G5" s="1"/>
      <c r="V5" s="37">
        <v>350</v>
      </c>
      <c r="W5" s="35">
        <v>53.3</v>
      </c>
    </row>
    <row r="6" spans="1:23" x14ac:dyDescent="0.25">
      <c r="A6" t="s">
        <v>101</v>
      </c>
      <c r="C6" t="s">
        <v>107</v>
      </c>
      <c r="D6" t="s">
        <v>108</v>
      </c>
      <c r="E6">
        <v>313891</v>
      </c>
      <c r="F6" s="34">
        <v>88.9</v>
      </c>
      <c r="G6" s="1" t="s">
        <v>111</v>
      </c>
      <c r="V6" s="37">
        <v>370</v>
      </c>
      <c r="W6" s="35">
        <v>54.2</v>
      </c>
    </row>
    <row r="7" spans="1:23" x14ac:dyDescent="0.25">
      <c r="C7" t="s">
        <v>103</v>
      </c>
      <c r="D7" t="s">
        <v>104</v>
      </c>
      <c r="E7">
        <v>313898</v>
      </c>
      <c r="F7" s="34">
        <v>112</v>
      </c>
      <c r="G7" s="1" t="s">
        <v>109</v>
      </c>
      <c r="V7" s="37">
        <v>400</v>
      </c>
      <c r="W7" s="35">
        <v>57.4</v>
      </c>
    </row>
    <row r="8" spans="1:23" x14ac:dyDescent="0.25">
      <c r="C8" t="s">
        <v>112</v>
      </c>
      <c r="D8" t="s">
        <v>113</v>
      </c>
      <c r="E8">
        <v>313687</v>
      </c>
      <c r="F8" s="34">
        <v>70.900000000000006</v>
      </c>
      <c r="G8" s="1" t="s">
        <v>111</v>
      </c>
      <c r="V8" s="37">
        <v>420</v>
      </c>
      <c r="W8" s="35">
        <v>58.6</v>
      </c>
    </row>
    <row r="9" spans="1:23" x14ac:dyDescent="0.25">
      <c r="C9" t="s">
        <v>122</v>
      </c>
      <c r="D9" t="s">
        <v>121</v>
      </c>
      <c r="E9">
        <v>313893</v>
      </c>
      <c r="F9" s="34">
        <v>96.8</v>
      </c>
      <c r="G9" s="1" t="s">
        <v>110</v>
      </c>
      <c r="V9" s="37">
        <v>450</v>
      </c>
      <c r="W9" s="35">
        <v>60.8</v>
      </c>
    </row>
    <row r="10" spans="1:23" x14ac:dyDescent="0.25">
      <c r="C10" t="s">
        <v>120</v>
      </c>
      <c r="D10" t="s">
        <v>119</v>
      </c>
      <c r="E10">
        <v>313899</v>
      </c>
      <c r="F10" s="34">
        <v>55.8</v>
      </c>
      <c r="G10" s="1" t="s">
        <v>110</v>
      </c>
      <c r="V10" s="37">
        <v>470</v>
      </c>
      <c r="W10" s="35">
        <v>61.9</v>
      </c>
    </row>
    <row r="11" spans="1:23" x14ac:dyDescent="0.25">
      <c r="F11" s="33"/>
      <c r="V11" s="37">
        <v>500</v>
      </c>
      <c r="W11" s="35">
        <v>65.3</v>
      </c>
    </row>
    <row r="12" spans="1:23" x14ac:dyDescent="0.25">
      <c r="F12" s="33">
        <f>SUM(F3:F11)</f>
        <v>577.49999999999989</v>
      </c>
      <c r="V12" s="37">
        <v>520</v>
      </c>
      <c r="W12" s="35">
        <v>66.400000000000006</v>
      </c>
    </row>
    <row r="13" spans="1:23" x14ac:dyDescent="0.25">
      <c r="F13" s="33"/>
      <c r="V13" s="37">
        <v>550</v>
      </c>
      <c r="W13" s="35">
        <v>68.599999999999994</v>
      </c>
    </row>
    <row r="14" spans="1:23" x14ac:dyDescent="0.25">
      <c r="F14" s="33"/>
      <c r="V14" s="37">
        <v>570</v>
      </c>
      <c r="W14" s="35">
        <v>70.900000000000006</v>
      </c>
    </row>
    <row r="15" spans="1:23" x14ac:dyDescent="0.25">
      <c r="V15" s="37">
        <v>600</v>
      </c>
      <c r="W15" s="35">
        <v>73.2</v>
      </c>
    </row>
    <row r="16" spans="1:23" x14ac:dyDescent="0.25">
      <c r="V16" s="37">
        <v>620</v>
      </c>
      <c r="W16" s="35">
        <v>74.3</v>
      </c>
    </row>
    <row r="17" spans="22:23" x14ac:dyDescent="0.25">
      <c r="V17" s="37">
        <v>650</v>
      </c>
      <c r="W17" s="35">
        <v>76.599999999999994</v>
      </c>
    </row>
    <row r="18" spans="22:23" x14ac:dyDescent="0.25">
      <c r="V18" s="37">
        <v>670</v>
      </c>
      <c r="W18" s="35">
        <v>78.8</v>
      </c>
    </row>
    <row r="19" spans="22:23" x14ac:dyDescent="0.25">
      <c r="V19" s="37">
        <v>700</v>
      </c>
      <c r="W19" s="35">
        <v>81</v>
      </c>
    </row>
    <row r="20" spans="22:23" x14ac:dyDescent="0.25">
      <c r="V20" s="37">
        <v>720</v>
      </c>
      <c r="W20" s="35">
        <v>82.2</v>
      </c>
    </row>
    <row r="21" spans="22:23" x14ac:dyDescent="0.25">
      <c r="V21" s="37">
        <v>750</v>
      </c>
      <c r="W21" s="35">
        <v>85.6</v>
      </c>
    </row>
    <row r="22" spans="22:23" x14ac:dyDescent="0.25">
      <c r="V22" s="37">
        <v>770</v>
      </c>
      <c r="W22" s="35">
        <v>86.6</v>
      </c>
    </row>
    <row r="23" spans="22:23" x14ac:dyDescent="0.25">
      <c r="V23" s="37">
        <v>800</v>
      </c>
      <c r="W23" s="35">
        <v>88.9</v>
      </c>
    </row>
    <row r="24" spans="22:23" x14ac:dyDescent="0.25">
      <c r="V24" s="37">
        <v>820</v>
      </c>
      <c r="W24" s="35">
        <v>91.2</v>
      </c>
    </row>
    <row r="25" spans="22:23" x14ac:dyDescent="0.25">
      <c r="V25" s="37">
        <v>850</v>
      </c>
      <c r="W25" s="35">
        <v>94.5</v>
      </c>
    </row>
    <row r="26" spans="22:23" x14ac:dyDescent="0.25">
      <c r="V26" s="37">
        <v>870</v>
      </c>
      <c r="W26" s="35">
        <v>95.6</v>
      </c>
    </row>
    <row r="27" spans="22:23" x14ac:dyDescent="0.25">
      <c r="V27" s="37">
        <v>900</v>
      </c>
      <c r="W27" s="35">
        <v>97.9</v>
      </c>
    </row>
    <row r="28" spans="22:23" x14ac:dyDescent="0.25">
      <c r="V28" s="37">
        <v>920</v>
      </c>
      <c r="W28" s="35">
        <v>101</v>
      </c>
    </row>
    <row r="29" spans="22:23" x14ac:dyDescent="0.25">
      <c r="V29" s="37">
        <v>950</v>
      </c>
      <c r="W29" s="35">
        <v>103</v>
      </c>
    </row>
    <row r="30" spans="22:23" x14ac:dyDescent="0.25">
      <c r="V30" s="37">
        <v>970</v>
      </c>
      <c r="W30" s="35">
        <v>104</v>
      </c>
    </row>
    <row r="31" spans="22:23" x14ac:dyDescent="0.25">
      <c r="V31" s="37">
        <v>1000</v>
      </c>
      <c r="W31" s="35">
        <v>107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EC271-148C-47CA-B22A-B56B6CF9A61B}">
  <dimension ref="A1:AH44"/>
  <sheetViews>
    <sheetView tabSelected="1" topLeftCell="D1" zoomScaleNormal="100" zoomScaleSheetLayoutView="100" workbookViewId="0">
      <selection activeCell="N8" sqref="N8"/>
    </sheetView>
  </sheetViews>
  <sheetFormatPr baseColWidth="10" defaultRowHeight="15" outlineLevelRow="1" x14ac:dyDescent="0.25"/>
  <cols>
    <col min="1" max="1" width="17.5703125" hidden="1" customWidth="1"/>
    <col min="2" max="2" width="15.85546875" hidden="1" customWidth="1"/>
    <col min="3" max="3" width="11.5703125" hidden="1" customWidth="1"/>
    <col min="4" max="4" width="3.7109375" style="39" bestFit="1" customWidth="1"/>
    <col min="5" max="5" width="31.28515625" style="43" bestFit="1" customWidth="1"/>
    <col min="6" max="6" width="21" style="44" bestFit="1" customWidth="1"/>
    <col min="7" max="7" width="10.5703125" style="39" customWidth="1"/>
    <col min="8" max="8" width="3.7109375" style="39" customWidth="1"/>
    <col min="9" max="9" width="23.140625" style="39" bestFit="1" customWidth="1"/>
    <col min="10" max="10" width="23.28515625" style="39" customWidth="1"/>
    <col min="11" max="11" width="10.7109375" style="39" customWidth="1"/>
    <col min="12" max="12" width="3.7109375" style="39" customWidth="1"/>
    <col min="13" max="13" width="22.140625" style="39" bestFit="1" customWidth="1"/>
    <col min="14" max="14" width="19.28515625" style="39" bestFit="1" customWidth="1"/>
    <col min="15" max="15" width="10.7109375" style="39" customWidth="1"/>
    <col min="16" max="16" width="11.42578125" style="39"/>
    <col min="17" max="17" width="25.7109375" style="39" customWidth="1"/>
    <col min="18" max="19" width="11.7109375" style="39" customWidth="1"/>
    <col min="20" max="34" width="11.42578125" style="39"/>
  </cols>
  <sheetData>
    <row r="1" spans="1:19" ht="33.75" x14ac:dyDescent="0.5">
      <c r="A1" s="72" t="s">
        <v>126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9"/>
    </row>
    <row r="2" spans="1:19" x14ac:dyDescent="0.25">
      <c r="A2" t="s">
        <v>4</v>
      </c>
      <c r="B2" t="s">
        <v>5</v>
      </c>
      <c r="D2" s="80" t="s">
        <v>54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2"/>
    </row>
    <row r="3" spans="1:19" x14ac:dyDescent="0.25">
      <c r="A3" t="s">
        <v>6</v>
      </c>
      <c r="B3" t="s">
        <v>7</v>
      </c>
      <c r="E3" s="40" t="s">
        <v>132</v>
      </c>
      <c r="F3" s="41"/>
      <c r="G3" s="41"/>
      <c r="H3" s="41"/>
      <c r="I3" s="41"/>
      <c r="J3" s="41"/>
      <c r="K3" s="41"/>
      <c r="L3" s="41"/>
      <c r="M3" s="41"/>
      <c r="N3" s="41"/>
    </row>
    <row r="4" spans="1:19" ht="18.75" x14ac:dyDescent="0.3">
      <c r="A4" t="s">
        <v>8</v>
      </c>
      <c r="B4" t="s">
        <v>9</v>
      </c>
      <c r="C4" t="s">
        <v>23</v>
      </c>
      <c r="E4" s="74" t="s">
        <v>86</v>
      </c>
      <c r="F4" s="74"/>
      <c r="G4" s="42"/>
      <c r="H4" s="42"/>
      <c r="I4" s="77" t="s">
        <v>85</v>
      </c>
      <c r="J4" s="77"/>
      <c r="K4" s="42"/>
      <c r="L4" s="42"/>
      <c r="M4" s="74" t="s">
        <v>84</v>
      </c>
      <c r="N4" s="74"/>
      <c r="Q4" s="39" t="s">
        <v>136</v>
      </c>
    </row>
    <row r="5" spans="1:19" x14ac:dyDescent="0.25">
      <c r="A5" t="s">
        <v>10</v>
      </c>
      <c r="B5" t="s">
        <v>11</v>
      </c>
      <c r="D5" s="48"/>
      <c r="E5" s="8" t="s">
        <v>49</v>
      </c>
      <c r="F5" s="10">
        <v>7.9</v>
      </c>
      <c r="G5" s="50"/>
      <c r="H5" s="48"/>
      <c r="I5" s="16" t="s">
        <v>50</v>
      </c>
      <c r="J5" s="17">
        <v>1000</v>
      </c>
      <c r="K5" s="50"/>
      <c r="L5" s="48"/>
      <c r="M5" s="8" t="s">
        <v>49</v>
      </c>
      <c r="N5" s="10">
        <v>7.9</v>
      </c>
      <c r="O5" s="50"/>
      <c r="Q5" s="61" t="s">
        <v>53</v>
      </c>
      <c r="R5" s="62">
        <v>500</v>
      </c>
      <c r="S5" s="63">
        <f>R5/16*10</f>
        <v>312.5</v>
      </c>
    </row>
    <row r="6" spans="1:19" x14ac:dyDescent="0.25">
      <c r="A6" t="s">
        <v>2</v>
      </c>
      <c r="B6" t="s">
        <v>12</v>
      </c>
      <c r="D6" s="48"/>
      <c r="E6" s="29" t="s">
        <v>52</v>
      </c>
      <c r="F6" s="15">
        <v>12</v>
      </c>
      <c r="G6" s="50"/>
      <c r="H6" s="48"/>
      <c r="I6" s="16" t="s">
        <v>53</v>
      </c>
      <c r="J6" s="17">
        <v>400</v>
      </c>
      <c r="K6" s="51">
        <f>J6/16*10</f>
        <v>250</v>
      </c>
      <c r="L6" s="48"/>
      <c r="M6" s="18" t="s">
        <v>50</v>
      </c>
      <c r="N6" s="19">
        <v>0</v>
      </c>
      <c r="O6" s="50"/>
      <c r="Q6" s="43" t="s">
        <v>137</v>
      </c>
      <c r="R6" s="71">
        <f>R5/1920</f>
        <v>0.26041666666666669</v>
      </c>
      <c r="S6" s="64"/>
    </row>
    <row r="7" spans="1:19" x14ac:dyDescent="0.25">
      <c r="A7" t="s">
        <v>13</v>
      </c>
      <c r="B7" t="s">
        <v>14</v>
      </c>
      <c r="C7" s="2" t="s">
        <v>29</v>
      </c>
      <c r="D7" s="49"/>
      <c r="E7" s="29" t="s">
        <v>53</v>
      </c>
      <c r="F7" s="15">
        <v>600</v>
      </c>
      <c r="G7" s="51">
        <f>F7/16*10</f>
        <v>375</v>
      </c>
      <c r="H7" s="48"/>
      <c r="I7" s="8" t="s">
        <v>49</v>
      </c>
      <c r="J7" s="12">
        <v>7.9</v>
      </c>
      <c r="K7" s="50"/>
      <c r="L7" s="48"/>
      <c r="M7" s="18" t="s">
        <v>52</v>
      </c>
      <c r="N7" s="19">
        <v>4</v>
      </c>
      <c r="O7" s="50"/>
      <c r="Q7" s="43" t="s">
        <v>138</v>
      </c>
      <c r="R7" s="71">
        <f>R6*3</f>
        <v>0.78125</v>
      </c>
    </row>
    <row r="8" spans="1:19" x14ac:dyDescent="0.25">
      <c r="A8" t="s">
        <v>15</v>
      </c>
      <c r="B8" t="s">
        <v>16</v>
      </c>
      <c r="D8" s="48"/>
      <c r="E8" s="29" t="s">
        <v>50</v>
      </c>
      <c r="F8" s="12">
        <f>F6*(F7/F5+1)</f>
        <v>923.39240506329111</v>
      </c>
      <c r="G8" s="50"/>
      <c r="H8" s="48"/>
      <c r="I8" s="16" t="s">
        <v>52</v>
      </c>
      <c r="J8" s="12">
        <f>J5/(J6/J7+1)</f>
        <v>19.367492032360872</v>
      </c>
      <c r="K8" s="50"/>
      <c r="L8" s="48"/>
      <c r="M8" s="18" t="s">
        <v>58</v>
      </c>
      <c r="N8" s="12">
        <f>N5*(N6/N7-1)</f>
        <v>-7.9</v>
      </c>
      <c r="O8" s="51">
        <f>N8/16*10</f>
        <v>-4.9375</v>
      </c>
      <c r="Q8" s="43" t="s">
        <v>139</v>
      </c>
      <c r="R8" s="71">
        <f>R6*5</f>
        <v>1.3020833333333335</v>
      </c>
    </row>
    <row r="9" spans="1:19" x14ac:dyDescent="0.25">
      <c r="A9" t="s">
        <v>17</v>
      </c>
      <c r="B9" t="s">
        <v>18</v>
      </c>
      <c r="E9" s="52"/>
      <c r="F9" s="53" t="s">
        <v>56</v>
      </c>
      <c r="I9" s="52"/>
      <c r="J9" s="53" t="s">
        <v>55</v>
      </c>
      <c r="M9" s="52"/>
      <c r="N9" s="53" t="s">
        <v>57</v>
      </c>
      <c r="Q9" s="43" t="s">
        <v>140</v>
      </c>
      <c r="R9" s="71">
        <f>R6*10</f>
        <v>2.604166666666667</v>
      </c>
    </row>
    <row r="10" spans="1:19" x14ac:dyDescent="0.25">
      <c r="A10" t="s">
        <v>19</v>
      </c>
      <c r="B10" t="s">
        <v>20</v>
      </c>
      <c r="R10" s="44"/>
    </row>
    <row r="11" spans="1:19" ht="18.75" hidden="1" outlineLevel="1" x14ac:dyDescent="0.3">
      <c r="A11" t="s">
        <v>21</v>
      </c>
      <c r="B11" t="s">
        <v>22</v>
      </c>
      <c r="E11" s="74" t="s">
        <v>87</v>
      </c>
      <c r="F11" s="74"/>
    </row>
    <row r="12" spans="1:19" hidden="1" outlineLevel="1" x14ac:dyDescent="0.25">
      <c r="D12" s="48"/>
      <c r="E12" s="29" t="s">
        <v>51</v>
      </c>
      <c r="F12" s="15">
        <v>0</v>
      </c>
      <c r="G12" s="50"/>
    </row>
    <row r="13" spans="1:19" hidden="1" outlineLevel="1" x14ac:dyDescent="0.25">
      <c r="D13" s="48"/>
      <c r="E13" s="29" t="s">
        <v>134</v>
      </c>
      <c r="F13" s="15">
        <v>12</v>
      </c>
      <c r="G13" s="50"/>
    </row>
    <row r="14" spans="1:19" hidden="1" outlineLevel="1" x14ac:dyDescent="0.25">
      <c r="A14" t="s">
        <v>0</v>
      </c>
      <c r="B14" t="s">
        <v>24</v>
      </c>
      <c r="D14" s="48"/>
      <c r="E14" s="29" t="s">
        <v>59</v>
      </c>
      <c r="F14" s="21">
        <v>0</v>
      </c>
      <c r="G14" s="50"/>
    </row>
    <row r="15" spans="1:19" hidden="1" outlineLevel="1" x14ac:dyDescent="0.25">
      <c r="A15" t="s">
        <v>25</v>
      </c>
      <c r="B15" t="s">
        <v>26</v>
      </c>
      <c r="D15" s="48"/>
      <c r="E15" s="8" t="s">
        <v>60</v>
      </c>
      <c r="F15" s="14">
        <v>6.8999999999999999E-3</v>
      </c>
      <c r="G15" s="54"/>
    </row>
    <row r="16" spans="1:19" hidden="1" outlineLevel="1" x14ac:dyDescent="0.25">
      <c r="A16" t="s">
        <v>2</v>
      </c>
      <c r="B16" t="s">
        <v>27</v>
      </c>
      <c r="C16" t="s">
        <v>3</v>
      </c>
      <c r="E16" s="58"/>
      <c r="F16" s="59"/>
      <c r="G16" s="45"/>
    </row>
    <row r="17" spans="1:8" hidden="1" outlineLevel="1" x14ac:dyDescent="0.25">
      <c r="A17" t="s">
        <v>1</v>
      </c>
      <c r="B17" t="s">
        <v>28</v>
      </c>
      <c r="D17" s="48"/>
      <c r="E17" s="8" t="s">
        <v>61</v>
      </c>
      <c r="F17" s="20" t="e">
        <f>(F13*F13)/(F14*F15)+F13</f>
        <v>#DIV/0!</v>
      </c>
      <c r="G17" s="56" t="s">
        <v>30</v>
      </c>
    </row>
    <row r="18" spans="1:8" hidden="1" outlineLevel="1" x14ac:dyDescent="0.25">
      <c r="D18" s="48"/>
      <c r="E18" s="8" t="s">
        <v>62</v>
      </c>
      <c r="F18" s="20" t="e">
        <f>F12*(F17-F13)/(F17+F12-2*F13)</f>
        <v>#DIV/0!</v>
      </c>
      <c r="G18" s="57" t="s">
        <v>81</v>
      </c>
    </row>
    <row r="19" spans="1:8" hidden="1" outlineLevel="1" x14ac:dyDescent="0.25">
      <c r="D19" s="48"/>
      <c r="E19" s="8" t="s">
        <v>63</v>
      </c>
      <c r="F19" s="20" t="e">
        <f>F12*(F17-F13)/(F17-F12)</f>
        <v>#DIV/0!</v>
      </c>
      <c r="G19" s="57" t="s">
        <v>82</v>
      </c>
    </row>
    <row r="20" spans="1:8" hidden="1" outlineLevel="1" x14ac:dyDescent="0.25">
      <c r="A20" t="s">
        <v>40</v>
      </c>
      <c r="E20" s="58"/>
      <c r="F20" s="59"/>
      <c r="G20" s="46"/>
    </row>
    <row r="21" spans="1:8" hidden="1" outlineLevel="1" x14ac:dyDescent="0.25">
      <c r="A21" s="3">
        <v>4</v>
      </c>
      <c r="D21" s="48"/>
      <c r="E21" s="29" t="s">
        <v>64</v>
      </c>
      <c r="F21" s="20" t="e">
        <f>F18-F19</f>
        <v>#DIV/0!</v>
      </c>
      <c r="G21" s="57" t="s">
        <v>83</v>
      </c>
    </row>
    <row r="22" spans="1:8" hidden="1" outlineLevel="1" x14ac:dyDescent="0.25">
      <c r="A22" s="4">
        <v>6</v>
      </c>
      <c r="E22" s="52"/>
      <c r="F22" s="55"/>
    </row>
    <row r="23" spans="1:8" ht="18.75" hidden="1" outlineLevel="1" x14ac:dyDescent="0.3">
      <c r="A23" s="4">
        <v>12</v>
      </c>
      <c r="D23" s="85" t="s">
        <v>88</v>
      </c>
      <c r="E23" s="74"/>
      <c r="F23" s="74"/>
      <c r="G23" s="74"/>
    </row>
    <row r="24" spans="1:8" hidden="1" outlineLevel="1" x14ac:dyDescent="0.25">
      <c r="A24" s="4">
        <v>16</v>
      </c>
      <c r="D24" s="83" t="s">
        <v>73</v>
      </c>
      <c r="E24" s="16" t="s">
        <v>89</v>
      </c>
      <c r="F24" s="31">
        <v>0</v>
      </c>
      <c r="G24" s="25">
        <f>F24/16*10</f>
        <v>0</v>
      </c>
      <c r="H24" s="50"/>
    </row>
    <row r="25" spans="1:8" hidden="1" outlineLevel="1" x14ac:dyDescent="0.25">
      <c r="A25" s="4">
        <v>25</v>
      </c>
      <c r="D25" s="83"/>
      <c r="E25" s="22" t="s">
        <v>90</v>
      </c>
      <c r="F25" s="25">
        <v>1920</v>
      </c>
      <c r="G25" s="25">
        <v>1200</v>
      </c>
      <c r="H25" s="50"/>
    </row>
    <row r="26" spans="1:8" hidden="1" outlineLevel="1" x14ac:dyDescent="0.25">
      <c r="A26" s="4">
        <v>35</v>
      </c>
      <c r="D26" s="83"/>
      <c r="E26" s="26" t="s">
        <v>91</v>
      </c>
      <c r="F26" s="27">
        <f>F24/F25</f>
        <v>0</v>
      </c>
      <c r="G26" s="38"/>
    </row>
    <row r="27" spans="1:8" hidden="1" outlineLevel="1" x14ac:dyDescent="0.25">
      <c r="A27" s="4">
        <v>50</v>
      </c>
      <c r="D27" s="83"/>
      <c r="E27" s="26" t="s">
        <v>92</v>
      </c>
      <c r="F27" s="28">
        <f>F26*3</f>
        <v>0</v>
      </c>
      <c r="G27" s="50"/>
    </row>
    <row r="28" spans="1:8" hidden="1" outlineLevel="1" x14ac:dyDescent="0.25">
      <c r="A28" s="5">
        <v>75</v>
      </c>
      <c r="D28" s="83"/>
      <c r="E28" s="26" t="s">
        <v>93</v>
      </c>
      <c r="F28" s="28">
        <f>F26*5</f>
        <v>0</v>
      </c>
      <c r="G28" s="50"/>
    </row>
    <row r="29" spans="1:8" hidden="1" outlineLevel="1" x14ac:dyDescent="0.25">
      <c r="D29" s="83"/>
      <c r="E29" s="26" t="s">
        <v>94</v>
      </c>
      <c r="F29" s="28">
        <f>F26*10</f>
        <v>0</v>
      </c>
      <c r="G29" s="50"/>
    </row>
    <row r="30" spans="1:8" hidden="1" outlineLevel="1" x14ac:dyDescent="0.25">
      <c r="A30" s="7"/>
      <c r="D30" s="84" t="s">
        <v>74</v>
      </c>
      <c r="E30" s="16" t="s">
        <v>95</v>
      </c>
      <c r="F30" s="32">
        <v>0</v>
      </c>
      <c r="G30" s="50"/>
    </row>
    <row r="31" spans="1:8" hidden="1" outlineLevel="1" x14ac:dyDescent="0.25">
      <c r="A31" s="7"/>
      <c r="D31" s="84"/>
      <c r="E31" s="23" t="s">
        <v>96</v>
      </c>
      <c r="F31" s="24" t="e">
        <f>360/(F25/F24*F30*3.141593)*5</f>
        <v>#DIV/0!</v>
      </c>
      <c r="G31" s="50"/>
    </row>
    <row r="32" spans="1:8" hidden="1" outlineLevel="1" x14ac:dyDescent="0.25">
      <c r="A32" s="7"/>
      <c r="B32" s="7"/>
      <c r="C32" s="7"/>
      <c r="D32" s="84"/>
      <c r="E32" s="23" t="s">
        <v>97</v>
      </c>
      <c r="F32" s="24" t="e">
        <f>360/(F25/F24*F30*3.141593)*10</f>
        <v>#DIV/0!</v>
      </c>
      <c r="G32" s="50"/>
    </row>
    <row r="33" spans="1:6" hidden="1" outlineLevel="1" x14ac:dyDescent="0.25">
      <c r="A33" s="7"/>
      <c r="B33" s="7"/>
      <c r="C33" s="7"/>
      <c r="D33" s="47"/>
      <c r="E33" s="52"/>
      <c r="F33" s="55"/>
    </row>
    <row r="34" spans="1:6" collapsed="1" x14ac:dyDescent="0.25">
      <c r="A34" s="7"/>
      <c r="B34" s="7"/>
      <c r="C34" s="7"/>
      <c r="D34" s="47"/>
      <c r="E34" s="39"/>
    </row>
    <row r="35" spans="1:6" x14ac:dyDescent="0.25">
      <c r="A35" s="7"/>
      <c r="B35" s="7"/>
      <c r="C35" s="7"/>
      <c r="D35" s="47"/>
      <c r="E35" s="39"/>
    </row>
    <row r="36" spans="1:6" x14ac:dyDescent="0.25">
      <c r="A36" s="7"/>
      <c r="B36" s="7"/>
      <c r="C36" s="7"/>
      <c r="D36" s="47"/>
    </row>
    <row r="37" spans="1:6" x14ac:dyDescent="0.25">
      <c r="A37" s="7"/>
      <c r="B37" s="7"/>
      <c r="C37" s="7"/>
      <c r="D37" s="47"/>
    </row>
    <row r="38" spans="1:6" x14ac:dyDescent="0.25">
      <c r="A38" s="7"/>
      <c r="B38" s="7"/>
      <c r="C38" s="7"/>
      <c r="D38" s="47"/>
    </row>
    <row r="39" spans="1:6" x14ac:dyDescent="0.25">
      <c r="A39" s="7"/>
      <c r="B39" s="7"/>
      <c r="C39" s="7"/>
      <c r="D39" s="47"/>
    </row>
    <row r="40" spans="1:6" x14ac:dyDescent="0.25">
      <c r="A40" s="7"/>
      <c r="B40" s="7"/>
      <c r="C40" s="7"/>
      <c r="D40" s="47"/>
    </row>
    <row r="41" spans="1:6" x14ac:dyDescent="0.25">
      <c r="A41" s="7"/>
      <c r="B41" s="7"/>
      <c r="C41" s="7"/>
      <c r="D41" s="47"/>
    </row>
    <row r="42" spans="1:6" x14ac:dyDescent="0.25">
      <c r="A42" s="7"/>
      <c r="B42" s="7"/>
      <c r="C42" s="7"/>
      <c r="D42" s="47"/>
    </row>
    <row r="43" spans="1:6" x14ac:dyDescent="0.25">
      <c r="A43" s="7"/>
      <c r="B43" s="7"/>
      <c r="C43" s="7"/>
      <c r="D43" s="47"/>
    </row>
    <row r="44" spans="1:6" x14ac:dyDescent="0.25">
      <c r="B44" s="7"/>
      <c r="C44" s="7"/>
      <c r="D44" s="47"/>
    </row>
  </sheetData>
  <sheetProtection algorithmName="SHA-512" hashValue="OfZGy1FTyZeW8xgjODrpqrvzM5w9m32g4iqOY5LedIHa4MZQtVl9sHywnG5VlHQBXeJg7YcACHDe7sMbs4LRkQ==" saltValue="06Sw2q8OSzginviBdcvbLA==" spinCount="100000" sheet="1" objects="1" scenarios="1"/>
  <mergeCells count="9">
    <mergeCell ref="A1:S1"/>
    <mergeCell ref="D2:S2"/>
    <mergeCell ref="D24:D29"/>
    <mergeCell ref="D30:D32"/>
    <mergeCell ref="D23:G23"/>
    <mergeCell ref="E11:F11"/>
    <mergeCell ref="E4:F4"/>
    <mergeCell ref="I4:J4"/>
    <mergeCell ref="M4:N4"/>
  </mergeCells>
  <dataValidations count="1">
    <dataValidation type="list" allowBlank="1" showInputMessage="1" showErrorMessage="1" sqref="F13 F6 N7" xr:uid="{C4A88B41-F733-4257-8ADF-19C1D13631C1}">
      <formula1>$A$21:$A$26</formula1>
    </dataValidation>
  </dataValidations>
  <pageMargins left="0.7" right="0.7" top="0.78740157499999996" bottom="0.78740157499999996" header="0.3" footer="0.3"/>
  <pageSetup paperSize="8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EE027-70F4-4500-9013-0129F18DE553}">
  <dimension ref="A1:W31"/>
  <sheetViews>
    <sheetView zoomScaleNormal="100" workbookViewId="0">
      <selection activeCell="T10" sqref="T10"/>
    </sheetView>
  </sheetViews>
  <sheetFormatPr baseColWidth="10" defaultRowHeight="15" x14ac:dyDescent="0.25"/>
  <cols>
    <col min="3" max="3" width="19.28515625" bestFit="1" customWidth="1"/>
    <col min="4" max="4" width="11.28515625" bestFit="1" customWidth="1"/>
    <col min="5" max="5" width="7" bestFit="1" customWidth="1"/>
  </cols>
  <sheetData>
    <row r="1" spans="1:23" x14ac:dyDescent="0.25">
      <c r="A1" t="s">
        <v>98</v>
      </c>
      <c r="C1" t="s">
        <v>114</v>
      </c>
      <c r="D1" t="s">
        <v>115</v>
      </c>
      <c r="E1" t="s">
        <v>116</v>
      </c>
      <c r="F1" t="s">
        <v>117</v>
      </c>
      <c r="G1" t="s">
        <v>118</v>
      </c>
    </row>
    <row r="2" spans="1:23" x14ac:dyDescent="0.25">
      <c r="V2" s="36" t="s">
        <v>124</v>
      </c>
      <c r="W2" s="36" t="s">
        <v>117</v>
      </c>
    </row>
    <row r="3" spans="1:23" x14ac:dyDescent="0.25">
      <c r="A3" t="s">
        <v>99</v>
      </c>
      <c r="C3" t="s">
        <v>105</v>
      </c>
      <c r="D3" t="s">
        <v>102</v>
      </c>
      <c r="E3">
        <v>313868</v>
      </c>
      <c r="F3" s="34">
        <v>87.8</v>
      </c>
      <c r="G3" s="1" t="s">
        <v>110</v>
      </c>
      <c r="V3" s="37">
        <v>300</v>
      </c>
      <c r="W3" s="35">
        <v>48.5</v>
      </c>
    </row>
    <row r="4" spans="1:23" x14ac:dyDescent="0.25">
      <c r="A4" t="s">
        <v>100</v>
      </c>
      <c r="C4" t="s">
        <v>106</v>
      </c>
      <c r="D4" t="s">
        <v>123</v>
      </c>
      <c r="E4">
        <v>313840</v>
      </c>
      <c r="F4" s="34">
        <v>65.3</v>
      </c>
      <c r="G4" s="1" t="s">
        <v>109</v>
      </c>
      <c r="V4" s="37">
        <v>320</v>
      </c>
      <c r="W4" s="35">
        <v>50.8</v>
      </c>
    </row>
    <row r="5" spans="1:23" x14ac:dyDescent="0.25">
      <c r="F5" s="34"/>
      <c r="G5" s="1"/>
      <c r="V5" s="37">
        <v>350</v>
      </c>
      <c r="W5" s="35">
        <v>53.3</v>
      </c>
    </row>
    <row r="6" spans="1:23" x14ac:dyDescent="0.25">
      <c r="A6" t="s">
        <v>101</v>
      </c>
      <c r="C6" t="s">
        <v>107</v>
      </c>
      <c r="D6" t="s">
        <v>108</v>
      </c>
      <c r="E6">
        <v>313891</v>
      </c>
      <c r="F6" s="34">
        <v>88.9</v>
      </c>
      <c r="G6" s="1" t="s">
        <v>111</v>
      </c>
      <c r="V6" s="37">
        <v>370</v>
      </c>
      <c r="W6" s="35">
        <v>54.2</v>
      </c>
    </row>
    <row r="7" spans="1:23" x14ac:dyDescent="0.25">
      <c r="C7" t="s">
        <v>103</v>
      </c>
      <c r="D7" t="s">
        <v>104</v>
      </c>
      <c r="E7">
        <v>313898</v>
      </c>
      <c r="F7" s="34">
        <v>112</v>
      </c>
      <c r="G7" s="1" t="s">
        <v>109</v>
      </c>
      <c r="V7" s="37">
        <v>400</v>
      </c>
      <c r="W7" s="35">
        <v>57.4</v>
      </c>
    </row>
    <row r="8" spans="1:23" x14ac:dyDescent="0.25">
      <c r="C8" t="s">
        <v>112</v>
      </c>
      <c r="D8" t="s">
        <v>113</v>
      </c>
      <c r="E8">
        <v>313687</v>
      </c>
      <c r="F8" s="34">
        <v>70.900000000000006</v>
      </c>
      <c r="G8" s="1" t="s">
        <v>111</v>
      </c>
      <c r="V8" s="37">
        <v>420</v>
      </c>
      <c r="W8" s="35">
        <v>58.6</v>
      </c>
    </row>
    <row r="9" spans="1:23" x14ac:dyDescent="0.25">
      <c r="C9" t="s">
        <v>122</v>
      </c>
      <c r="D9" t="s">
        <v>121</v>
      </c>
      <c r="E9">
        <v>313893</v>
      </c>
      <c r="F9" s="34">
        <v>96.8</v>
      </c>
      <c r="G9" s="1" t="s">
        <v>110</v>
      </c>
      <c r="V9" s="37">
        <v>450</v>
      </c>
      <c r="W9" s="35">
        <v>60.8</v>
      </c>
    </row>
    <row r="10" spans="1:23" x14ac:dyDescent="0.25">
      <c r="C10" t="s">
        <v>120</v>
      </c>
      <c r="D10" t="s">
        <v>119</v>
      </c>
      <c r="E10">
        <v>313899</v>
      </c>
      <c r="F10" s="34">
        <v>55.8</v>
      </c>
      <c r="G10" s="1" t="s">
        <v>110</v>
      </c>
      <c r="T10" t="s">
        <v>135</v>
      </c>
      <c r="V10" s="37">
        <v>470</v>
      </c>
      <c r="W10" s="35">
        <v>61.9</v>
      </c>
    </row>
    <row r="11" spans="1:23" x14ac:dyDescent="0.25">
      <c r="F11" s="33"/>
      <c r="V11" s="37">
        <v>500</v>
      </c>
      <c r="W11" s="35">
        <v>65.3</v>
      </c>
    </row>
    <row r="12" spans="1:23" x14ac:dyDescent="0.25">
      <c r="F12" s="33">
        <f>SUM(F3:F11)</f>
        <v>577.49999999999989</v>
      </c>
      <c r="V12" s="37">
        <v>520</v>
      </c>
      <c r="W12" s="35">
        <v>66.400000000000006</v>
      </c>
    </row>
    <row r="13" spans="1:23" x14ac:dyDescent="0.25">
      <c r="F13" s="33"/>
      <c r="V13" s="37">
        <v>550</v>
      </c>
      <c r="W13" s="35">
        <v>68.599999999999994</v>
      </c>
    </row>
    <row r="14" spans="1:23" x14ac:dyDescent="0.25">
      <c r="F14" s="33"/>
      <c r="V14" s="37">
        <v>570</v>
      </c>
      <c r="W14" s="35">
        <v>70.900000000000006</v>
      </c>
    </row>
    <row r="15" spans="1:23" x14ac:dyDescent="0.25">
      <c r="V15" s="37">
        <v>600</v>
      </c>
      <c r="W15" s="35">
        <v>73.2</v>
      </c>
    </row>
    <row r="16" spans="1:23" x14ac:dyDescent="0.25">
      <c r="V16" s="37">
        <v>620</v>
      </c>
      <c r="W16" s="35">
        <v>74.3</v>
      </c>
    </row>
    <row r="17" spans="22:23" x14ac:dyDescent="0.25">
      <c r="V17" s="37">
        <v>650</v>
      </c>
      <c r="W17" s="35">
        <v>76.599999999999994</v>
      </c>
    </row>
    <row r="18" spans="22:23" x14ac:dyDescent="0.25">
      <c r="V18" s="37">
        <v>670</v>
      </c>
      <c r="W18" s="35">
        <v>78.8</v>
      </c>
    </row>
    <row r="19" spans="22:23" x14ac:dyDescent="0.25">
      <c r="V19" s="37">
        <v>700</v>
      </c>
      <c r="W19" s="35">
        <v>81</v>
      </c>
    </row>
    <row r="20" spans="22:23" x14ac:dyDescent="0.25">
      <c r="V20" s="37">
        <v>720</v>
      </c>
      <c r="W20" s="35">
        <v>82.2</v>
      </c>
    </row>
    <row r="21" spans="22:23" x14ac:dyDescent="0.25">
      <c r="V21" s="37">
        <v>750</v>
      </c>
      <c r="W21" s="35">
        <v>85.6</v>
      </c>
    </row>
    <row r="22" spans="22:23" x14ac:dyDescent="0.25">
      <c r="V22" s="37">
        <v>770</v>
      </c>
      <c r="W22" s="35">
        <v>86.6</v>
      </c>
    </row>
    <row r="23" spans="22:23" x14ac:dyDescent="0.25">
      <c r="V23" s="37">
        <v>800</v>
      </c>
      <c r="W23" s="35">
        <v>88.9</v>
      </c>
    </row>
    <row r="24" spans="22:23" x14ac:dyDescent="0.25">
      <c r="V24" s="37">
        <v>820</v>
      </c>
      <c r="W24" s="35">
        <v>91.2</v>
      </c>
    </row>
    <row r="25" spans="22:23" x14ac:dyDescent="0.25">
      <c r="V25" s="37">
        <v>850</v>
      </c>
      <c r="W25" s="35">
        <v>94.5</v>
      </c>
    </row>
    <row r="26" spans="22:23" x14ac:dyDescent="0.25">
      <c r="V26" s="37">
        <v>870</v>
      </c>
      <c r="W26" s="35">
        <v>95.6</v>
      </c>
    </row>
    <row r="27" spans="22:23" x14ac:dyDescent="0.25">
      <c r="V27" s="37">
        <v>900</v>
      </c>
      <c r="W27" s="35">
        <v>97.9</v>
      </c>
    </row>
    <row r="28" spans="22:23" x14ac:dyDescent="0.25">
      <c r="V28" s="37">
        <v>920</v>
      </c>
      <c r="W28" s="35">
        <v>101</v>
      </c>
    </row>
    <row r="29" spans="22:23" x14ac:dyDescent="0.25">
      <c r="V29" s="37">
        <v>950</v>
      </c>
      <c r="W29" s="35">
        <v>103</v>
      </c>
    </row>
    <row r="30" spans="22:23" x14ac:dyDescent="0.25">
      <c r="V30" s="37">
        <v>970</v>
      </c>
      <c r="W30" s="35">
        <v>104</v>
      </c>
    </row>
    <row r="31" spans="22:23" x14ac:dyDescent="0.25">
      <c r="V31" s="37">
        <v>1000</v>
      </c>
      <c r="W31" s="35">
        <v>107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E573B039CEB9B43808D64BD6AE7CF54" ma:contentTypeVersion="20" ma:contentTypeDescription="Ein neues Dokument erstellen." ma:contentTypeScope="" ma:versionID="a05c7919bf50170da498a9025035d4ff">
  <xsd:schema xmlns:xsd="http://www.w3.org/2001/XMLSchema" xmlns:xs="http://www.w3.org/2001/XMLSchema" xmlns:p="http://schemas.microsoft.com/office/2006/metadata/properties" xmlns:ns2="04b20aa5-b2ff-483a-9c6d-53b86774ec13" xmlns:ns3="81f1602c-b846-479e-817b-8fe86acd9601" targetNamespace="http://schemas.microsoft.com/office/2006/metadata/properties" ma:root="true" ma:fieldsID="4aaa3617662d404663875e8ae5f43c53" ns2:_="" ns3:_="">
    <xsd:import namespace="04b20aa5-b2ff-483a-9c6d-53b86774ec13"/>
    <xsd:import namespace="81f1602c-b846-479e-817b-8fe86acd96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b20aa5-b2ff-483a-9c6d-53b86774ec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Bildmarkierungen" ma:readOnly="false" ma:fieldId="{5cf76f15-5ced-4ddc-b409-7134ff3c332f}" ma:taxonomyMulti="true" ma:sspId="8a6b1c68-4591-4071-a616-a400c595fe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f1602c-b846-479e-817b-8fe86acd960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c23dbf0-79fb-422b-b8a0-6ab20f83c0b3}" ma:internalName="TaxCatchAll" ma:showField="CatchAllData" ma:web="81f1602c-b846-479e-817b-8fe86acd96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u l q O V b j 0 5 r e k A A A A 9 g A A A B I A H A B D b 2 5 m a W c v U G F j a 2 F n Z S 5 4 b W w g o h g A K K A U A A A A A A A A A A A A A A A A A A A A A A A A A A A A h Y + x D o I w G I R f h X S n L X U x 5 K c O 6 i a J i Y l x b U q F R v g x t F j e z c F H 8 h X E K O r m e H f f J X f 3 6 w 0 W Q 1 N H F 9 M 5 2 2 J G E s p J Z F C 3 h c U y I 7 0 / x n O y k L B V + q R K E 4 0 w u n R w N i O V 9 + e U s R A C D T P a d i U T n C f s k G 9 2 u j K N i i 0 6 r 1 A b 8 m k V / 1 t E w v 4 1 R g q a c E E F H z c B m 0 z I L X 4 B M W b P 9 M e E Z V / 7 v j O y M P F q D W y S w N 4 f 5 A N Q S w M E F A A C A A g A u l q O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p a j l U o i k e 4 D g A A A B E A A A A T A B w A R m 9 y b X V s Y X M v U 2 V j d G l v b j E u b S C i G A A o o B Q A A A A A A A A A A A A A A A A A A A A A A A A A A A A r T k 0 u y c z P U w i G 0 I b W A F B L A Q I t A B Q A A g A I A L p a j l W 4 9 O a 3 p A A A A P Y A A A A S A A A A A A A A A A A A A A A A A A A A A A B D b 2 5 m a W c v U G F j a 2 F n Z S 5 4 b W x Q S w E C L Q A U A A I A C A C 6 W o 5 V D 8 r p q 6 Q A A A D p A A A A E w A A A A A A A A A A A A A A A A D w A A A A W 0 N v b n R l b n R f V H l w Z X N d L n h t b F B L A Q I t A B Q A A g A I A L p a j l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W i y 8 u Z f 3 c Q q N V p + x S + e H / A A A A A A I A A A A A A A N m A A D A A A A A E A A A A A q i u G o g t f e G 4 F x 1 Y H d n E 6 4 A A A A A B I A A A K A A A A A Q A A A A 8 9 8 q c T x G 2 6 K D q n t W g x l y t 1 A A A A D 7 Z 3 6 5 x n W T i x g G v Q X D r s Y I D r 0 z m k S y h Z 7 m e 0 h B E 7 W c s 7 g d b 8 T X O u w M j d w V u 3 P 3 E X U b I e M m H 6 S X 4 T u S W f 5 0 4 l D 6 e p T A 2 O B o z K c 5 Q J g b f + F W 4 h Q A A A B z I 1 f F / w / B c F J a u v 6 V g m w 1 5 t Q V W w =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f1602c-b846-479e-817b-8fe86acd9601" xsi:nil="true"/>
    <lcf76f155ced4ddcb4097134ff3c332f xmlns="04b20aa5-b2ff-483a-9c6d-53b86774ec13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FCAF53-C579-41B3-B720-A80266B23F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b20aa5-b2ff-483a-9c6d-53b86774ec13"/>
    <ds:schemaRef ds:uri="81f1602c-b846-479e-817b-8fe86acd96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C8D7AD-FD22-4822-BD52-C093DF0264E6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0213E9A-8DFC-4266-B376-497E4D3C6674}">
  <ds:schemaRefs>
    <ds:schemaRef ds:uri="http://schemas.microsoft.com/office/2006/metadata/properties"/>
    <ds:schemaRef ds:uri="http://schemas.microsoft.com/office/infopath/2007/PartnerControls"/>
    <ds:schemaRef ds:uri="81f1602c-b846-479e-817b-8fe86acd9601"/>
    <ds:schemaRef ds:uri="04b20aa5-b2ff-483a-9c6d-53b86774ec13"/>
  </ds:schemaRefs>
</ds:datastoreItem>
</file>

<file path=customXml/itemProps4.xml><?xml version="1.0" encoding="utf-8"?>
<ds:datastoreItem xmlns:ds="http://schemas.openxmlformats.org/officeDocument/2006/customXml" ds:itemID="{29D17165-E39D-4890-95C9-41BCFAC035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DE</vt:lpstr>
      <vt:lpstr>SLH DE</vt:lpstr>
      <vt:lpstr>EN</vt:lpstr>
      <vt:lpstr>SLH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Scherer, Dominik</dc:creator>
  <cp:lastModifiedBy>Scherer, Dominik</cp:lastModifiedBy>
  <dcterms:created xsi:type="dcterms:W3CDTF">2022-12-14T09:52:06Z</dcterms:created>
  <dcterms:modified xsi:type="dcterms:W3CDTF">2023-10-25T13:52:06Z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0x0101001E573B039CEB9B43808D64BD6AE7CF54</vt:lpwstr>
  </property>
</Properties>
</file>